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anderson/Desktop/Coordenacao/Atividades Complementares/"/>
    </mc:Choice>
  </mc:AlternateContent>
  <bookViews>
    <workbookView xWindow="0" yWindow="460" windowWidth="20500" windowHeight="13480" activeTab="1"/>
  </bookViews>
  <sheets>
    <sheet name="Atividades Complementares" sheetId="1" r:id="rId1"/>
    <sheet name="Plan1" sheetId="2" r:id="rId2"/>
  </sheets>
  <definedNames>
    <definedName name="_xlnm.Print_Area" localSheetId="0">'Atividades Complementares'!$A$1:$K$46</definedName>
    <definedName name="Z_BF0D459A_723F_4EFD_AFD5_69923F78F774_.wvu.PrintArea" localSheetId="0" hidden="1">'Atividades Complementares'!$A$1:$K$46</definedName>
  </definedNames>
  <calcPr calcId="150001" concurrentCalc="0"/>
  <customWorkbookViews>
    <customWorkbookView name="Planilha" guid="{BF0D459A-723F-4EFD-AFD5-69923F78F774}" maximized="1" xWindow="-8" yWindow="-8" windowWidth="1936" windowHeight="1056" activeSheetId="1" showFormulaBar="0"/>
  </customWorkbookView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E33" i="1"/>
  <c r="E32" i="1"/>
  <c r="E30" i="1"/>
  <c r="E19" i="1"/>
  <c r="E18" i="1"/>
  <c r="E16" i="1"/>
  <c r="E15" i="1"/>
  <c r="E8" i="1"/>
  <c r="F9" i="1"/>
  <c r="E35" i="1"/>
  <c r="D35" i="1"/>
  <c r="E20" i="1"/>
  <c r="D20" i="1"/>
  <c r="E10" i="1"/>
  <c r="D10" i="1"/>
  <c r="F34" i="1"/>
  <c r="F33" i="1"/>
  <c r="F32" i="1"/>
  <c r="F30" i="1"/>
  <c r="F27" i="1"/>
  <c r="F19" i="1"/>
  <c r="F18" i="1"/>
  <c r="F16" i="1"/>
  <c r="F8" i="1"/>
  <c r="F6" i="1"/>
  <c r="F15" i="1"/>
  <c r="E41" i="1"/>
  <c r="E42" i="1"/>
  <c r="F17" i="1"/>
  <c r="F7" i="1"/>
  <c r="F10" i="1"/>
  <c r="F28" i="1"/>
  <c r="F26" i="1"/>
  <c r="F25" i="1"/>
  <c r="F29" i="1"/>
  <c r="F31" i="1"/>
  <c r="F35" i="1"/>
  <c r="D37" i="1"/>
  <c r="D12" i="1"/>
  <c r="F20" i="1"/>
  <c r="D22" i="1"/>
  <c r="F41" i="1"/>
  <c r="F42" i="1"/>
</calcChain>
</file>

<file path=xl/sharedStrings.xml><?xml version="1.0" encoding="utf-8"?>
<sst xmlns="http://schemas.openxmlformats.org/spreadsheetml/2006/main" count="80" uniqueCount="57">
  <si>
    <t>GRUPO 1</t>
  </si>
  <si>
    <t>Conversão</t>
  </si>
  <si>
    <t>Participação como expositor ou na organização de exposições culturais.</t>
  </si>
  <si>
    <t xml:space="preserve">GRUPO 2 </t>
  </si>
  <si>
    <t>Participação em DCE - CA e afins.</t>
  </si>
  <si>
    <t>Participação em CIPA ou brigadas de incêndio.</t>
  </si>
  <si>
    <t>Participação em atividade beneficientes, campanha de doação, vacinação.</t>
  </si>
  <si>
    <t>GRUPO 3</t>
  </si>
  <si>
    <t>Participação técnica ou colaboração em atividades esportivas, recreação ou eventos.</t>
  </si>
  <si>
    <t>Pontos necessários para aprovação:</t>
  </si>
  <si>
    <t xml:space="preserve">Situação: </t>
  </si>
  <si>
    <t>Hora de estágio voluntário na área do curso, com ou sem bolsa auxílio.</t>
  </si>
  <si>
    <t>Dar monitoria em programa do curso e projetos de extensão de 1 semestre na UTFPR.</t>
  </si>
  <si>
    <t>Participação em curso de até 10h na área do curso.</t>
  </si>
  <si>
    <t>Participação em palestra, congressos e seminários. 11h~16h, 17h~40h, 41h~100h.</t>
  </si>
  <si>
    <t>20 a 30</t>
  </si>
  <si>
    <t>Apresentação de trabalho em palestra, congresso, seminários. 10h~16h, 17h~40h, 41h~100h.</t>
  </si>
  <si>
    <t>Artigo científico publicados com o objetivo do curso.</t>
  </si>
  <si>
    <t>Participação em projetos de iniciação científica e tecnológica, relacionados com o curso.</t>
  </si>
  <si>
    <t>Participar de visitas técnicas organizadas pela UTFPR.</t>
  </si>
  <si>
    <t>30 a 40</t>
  </si>
  <si>
    <t>Situação:</t>
  </si>
  <si>
    <t>Participação em trabalho voluntário, atividade comunitária em projeto de extensão.</t>
  </si>
  <si>
    <t>Participações</t>
  </si>
  <si>
    <t>Horas</t>
  </si>
  <si>
    <t>Pontos</t>
  </si>
  <si>
    <t>Total</t>
  </si>
  <si>
    <t>Necessário</t>
  </si>
  <si>
    <t>Realizado</t>
  </si>
  <si>
    <t>Indefinido</t>
  </si>
  <si>
    <t>INSTRUÇÕES DE PREENCHIMENTO</t>
  </si>
  <si>
    <t>Atuar como instrutor em palestra técnica, seminário e curso acadêmicos.</t>
  </si>
  <si>
    <t>1 Participação - 5 pontos</t>
  </si>
  <si>
    <t>1 Participação - 3 pontos</t>
  </si>
  <si>
    <t>Participação prática nas atividades esportivas em Instituições.</t>
  </si>
  <si>
    <t>Atividades Artísticas e Culturais.</t>
  </si>
  <si>
    <t>Frequencia e Aprovação em curso de línguas de minimo 36h/aula.</t>
  </si>
  <si>
    <t>Apresentação de pôster em congresso, expositor ou organizador de exposições.</t>
  </si>
  <si>
    <t>1 Participação - 15 pontos</t>
  </si>
  <si>
    <t>10 pontos, 15 pontos, 25 pontos</t>
  </si>
  <si>
    <t>15 pontos, 20 pontos, 30 pontos</t>
  </si>
  <si>
    <t>1 Participação - 10 Pontos</t>
  </si>
  <si>
    <t>O REGULAMENTO DAS ATIVIDADES COMPLEMENTARES PODE SER ENCONTRADO AQUI</t>
  </si>
  <si>
    <t>Para aprovação nas Atividades Complementares, o aluno deve atingir pelo menos 70 pontos totais, realizando ao menos DUAS atividades em cada grupo, e atingir 180 horas totais. Não há nota para a disciplina, somente APROVADO ou REPROVADO no sistema.</t>
  </si>
  <si>
    <t>Planílha das Atividades Complementares</t>
  </si>
  <si>
    <t>Aluno:</t>
  </si>
  <si>
    <t>Matrícula:</t>
  </si>
  <si>
    <t xml:space="preserve"> Cada 2h30 - 1 ponto</t>
  </si>
  <si>
    <t>Cada 2h30 - 1 ponto</t>
  </si>
  <si>
    <t>Cada 2h - 1 ponto</t>
  </si>
  <si>
    <t>Cada 1h - 0,5 ponto</t>
  </si>
  <si>
    <t>Luccas Marcelus - Marlon Martins</t>
  </si>
  <si>
    <r>
      <t>Planílha das Atividades Complementares</t>
    </r>
    <r>
      <rPr>
        <sz val="12"/>
        <color theme="0"/>
        <rFont val="Calibri"/>
        <family val="2"/>
      </rPr>
      <t>™</t>
    </r>
    <r>
      <rPr>
        <sz val="12"/>
        <color theme="0"/>
        <rFont val="Calibri"/>
        <family val="2"/>
        <scheme val="minor"/>
      </rPr>
      <t xml:space="preserve"> 4.0</t>
    </r>
  </si>
  <si>
    <t>Bacharelado em Educação Física</t>
  </si>
  <si>
    <t>1 Participação - 15  pontos - 15~30 horas</t>
  </si>
  <si>
    <r>
      <rPr>
        <b/>
        <sz val="14"/>
        <color theme="0"/>
        <rFont val="Segoe UI"/>
        <family val="2"/>
      </rPr>
      <t>1 -</t>
    </r>
    <r>
      <rPr>
        <b/>
        <sz val="14"/>
        <color rgb="FFFFC000"/>
        <rFont val="Segoe UI"/>
        <family val="2"/>
      </rPr>
      <t xml:space="preserve"> Preencha somente os campos PARTICIPAÇÕES e HORAS. Não mude nenhum outro campo. Os campos em </t>
    </r>
    <r>
      <rPr>
        <b/>
        <sz val="14"/>
        <color theme="9" tint="0.59999389629810485"/>
        <rFont val="Segoe UI"/>
        <family val="2"/>
      </rPr>
      <t>VERDE</t>
    </r>
    <r>
      <rPr>
        <b/>
        <sz val="14"/>
        <color rgb="FFFFC000"/>
        <rFont val="Segoe UI"/>
        <family val="2"/>
      </rPr>
      <t xml:space="preserve"> são preenchidos automaticamente com valores padrão de horas, não faça nada neles.                                                                                                         </t>
    </r>
    <r>
      <rPr>
        <b/>
        <sz val="14"/>
        <color theme="0"/>
        <rFont val="Segoe UI"/>
        <family val="2"/>
      </rPr>
      <t>2 -</t>
    </r>
    <r>
      <rPr>
        <b/>
        <sz val="14"/>
        <color rgb="FFFFC000"/>
        <rFont val="Segoe UI"/>
        <family val="2"/>
      </rPr>
      <t xml:space="preserve"> Não é obrigatório o preenchimento de ambos os campos em todos os quesitos.                                                         </t>
    </r>
    <r>
      <rPr>
        <b/>
        <sz val="14"/>
        <color theme="0"/>
        <rFont val="Segoe UI"/>
        <family val="2"/>
      </rPr>
      <t>3 -</t>
    </r>
    <r>
      <rPr>
        <b/>
        <sz val="14"/>
        <color rgb="FFFFC000"/>
        <rFont val="Segoe UI"/>
        <family val="2"/>
      </rPr>
      <t xml:space="preserve"> Preencha apenas o campo que diz respeito ao quesito. Exemplo: O primeiro campo do Grupo 1 não requer o preenchimento das participações pois é avaliado por hora.                                                             </t>
    </r>
    <r>
      <rPr>
        <b/>
        <sz val="14"/>
        <color theme="0"/>
        <rFont val="Segoe UI"/>
        <family val="2"/>
      </rPr>
      <t xml:space="preserve">4 - </t>
    </r>
    <r>
      <rPr>
        <b/>
        <sz val="14"/>
        <color rgb="FFFFC000"/>
        <rFont val="Segoe UI"/>
        <family val="2"/>
      </rPr>
      <t xml:space="preserve">As horas devem ser preenchidas em formato decimal. Exemplo: 1 hora e 30 minutos: 1,5                                                 </t>
    </r>
    <r>
      <rPr>
        <b/>
        <sz val="14"/>
        <color theme="0"/>
        <rFont val="Segoe UI"/>
        <family val="2"/>
      </rPr>
      <t xml:space="preserve">5- </t>
    </r>
    <r>
      <rPr>
        <b/>
        <sz val="14"/>
        <color rgb="FFFFC000"/>
        <rFont val="Segoe UI"/>
        <family val="2"/>
      </rPr>
      <t xml:space="preserve">Tenha em mãos o regulamento das atividades complementares para sanar quaisquer dúvidas. Documento essencial.                                                    </t>
    </r>
    <r>
      <rPr>
        <b/>
        <sz val="14"/>
        <color theme="0"/>
        <rFont val="Segoe UI"/>
        <family val="2"/>
      </rPr>
      <t/>
    </r>
  </si>
  <si>
    <t>Esta planilha é uma colaboração do Luccas Marcelus Sombrio e sua turma para o preenchimento e conferência das horas complementares. Caso não esteja funcionando de forma adequada entre em contato com o mesmo para sugestões e aperfeiçoamento da ferramenta. Isto não substitui os formulários que você tem que preencher para a professora Mônica.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</si>
</sst>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Segoe UI"/>
      <family val="2"/>
    </font>
    <font>
      <sz val="16"/>
      <color theme="1"/>
      <name val="Segoe UI"/>
      <family val="2"/>
    </font>
    <font>
      <sz val="26"/>
      <color theme="7"/>
      <name val="Segoe UI"/>
      <family val="2"/>
    </font>
    <font>
      <sz val="12"/>
      <color theme="1"/>
      <name val="Segoe UI"/>
      <family val="2"/>
    </font>
    <font>
      <b/>
      <sz val="14"/>
      <color theme="0"/>
      <name val="Segoe UI"/>
      <family val="2"/>
    </font>
    <font>
      <u/>
      <sz val="11"/>
      <color theme="10"/>
      <name val="Calibri"/>
      <family val="2"/>
      <scheme val="minor"/>
    </font>
    <font>
      <b/>
      <sz val="18"/>
      <color theme="0"/>
      <name val="Segoe UI"/>
      <family val="2"/>
    </font>
    <font>
      <b/>
      <sz val="14"/>
      <color rgb="FFFFC000"/>
      <name val="Segoe UI"/>
      <family val="2"/>
    </font>
    <font>
      <b/>
      <sz val="24"/>
      <color rgb="FFFFC000"/>
      <name val="Segoe UI"/>
      <family val="2"/>
    </font>
    <font>
      <sz val="36"/>
      <color theme="7"/>
      <name val="Segoe UI"/>
      <family val="2"/>
    </font>
    <font>
      <sz val="11"/>
      <color theme="1"/>
      <name val="Lucida Calligraphy"/>
      <family val="4"/>
    </font>
    <font>
      <sz val="14"/>
      <color theme="1"/>
      <name val="Segoe UI"/>
      <family val="2"/>
    </font>
    <font>
      <sz val="12"/>
      <color theme="0"/>
      <name val="Calibri"/>
      <family val="2"/>
      <scheme val="minor"/>
    </font>
    <font>
      <sz val="12"/>
      <color theme="0"/>
      <name val="Calibri"/>
      <family val="2"/>
    </font>
    <font>
      <sz val="36"/>
      <color theme="7"/>
      <name val="Segoe Script"/>
      <family val="2"/>
    </font>
    <font>
      <sz val="20"/>
      <color theme="7"/>
      <name val="Segoe Script"/>
      <family val="2"/>
    </font>
    <font>
      <sz val="24"/>
      <color theme="7"/>
      <name val="Segoe Script"/>
      <family val="2"/>
    </font>
    <font>
      <b/>
      <sz val="14"/>
      <color theme="9" tint="0.59999389629810485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theme="9"/>
      </bottom>
      <diagonal/>
    </border>
    <border>
      <left style="thin">
        <color theme="9"/>
      </left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/>
      <top style="thin">
        <color theme="9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9" tint="-0.249977111117893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1">
    <xf numFmtId="0" fontId="0" fillId="0" borderId="0" xfId="0"/>
    <xf numFmtId="0" fontId="5" fillId="0" borderId="1" xfId="0" applyFont="1" applyBorder="1" applyAlignment="1" applyProtection="1">
      <alignment horizontal="center" vertical="center" wrapText="1"/>
      <protection locked="0"/>
    </xf>
    <xf numFmtId="0" fontId="0" fillId="4" borderId="0" xfId="0" applyFill="1"/>
    <xf numFmtId="0" fontId="5" fillId="0" borderId="20" xfId="0" applyFont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6" borderId="1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/>
    </xf>
    <xf numFmtId="0" fontId="0" fillId="3" borderId="3" xfId="0" applyFill="1" applyBorder="1" applyProtection="1"/>
    <xf numFmtId="0" fontId="0" fillId="3" borderId="8" xfId="0" applyFill="1" applyBorder="1" applyProtection="1"/>
    <xf numFmtId="0" fontId="4" fillId="3" borderId="4" xfId="0" applyFont="1" applyFill="1" applyBorder="1" applyAlignment="1" applyProtection="1">
      <alignment vertical="center"/>
    </xf>
    <xf numFmtId="0" fontId="16" fillId="3" borderId="0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vertical="center" wrapText="1"/>
    </xf>
    <xf numFmtId="0" fontId="0" fillId="3" borderId="0" xfId="0" applyFill="1" applyBorder="1" applyProtection="1"/>
    <xf numFmtId="0" fontId="0" fillId="3" borderId="9" xfId="0" applyFill="1" applyBorder="1" applyProtection="1"/>
    <xf numFmtId="0" fontId="0" fillId="3" borderId="4" xfId="0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right" vertical="center"/>
    </xf>
    <xf numFmtId="0" fontId="17" fillId="3" borderId="0" xfId="0" applyFont="1" applyFill="1" applyBorder="1" applyAlignment="1" applyProtection="1">
      <alignment horizontal="right"/>
    </xf>
    <xf numFmtId="0" fontId="12" fillId="3" borderId="0" xfId="0" applyFont="1" applyFill="1" applyBorder="1" applyAlignment="1" applyProtection="1">
      <alignment horizontal="center" vertical="center"/>
    </xf>
    <xf numFmtId="0" fontId="18" fillId="3" borderId="0" xfId="0" applyFont="1" applyFill="1" applyBorder="1" applyProtection="1"/>
    <xf numFmtId="0" fontId="3" fillId="2" borderId="1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0" fillId="3" borderId="0" xfId="0" applyFill="1" applyBorder="1" applyAlignment="1" applyProtection="1">
      <alignment wrapText="1"/>
    </xf>
    <xf numFmtId="0" fontId="0" fillId="3" borderId="13" xfId="0" applyFill="1" applyBorder="1" applyProtection="1"/>
    <xf numFmtId="0" fontId="0" fillId="3" borderId="15" xfId="0" applyFill="1" applyBorder="1" applyProtection="1"/>
    <xf numFmtId="0" fontId="0" fillId="3" borderId="0" xfId="0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</xf>
    <xf numFmtId="0" fontId="0" fillId="3" borderId="16" xfId="0" applyFill="1" applyBorder="1" applyProtection="1"/>
    <xf numFmtId="0" fontId="0" fillId="3" borderId="4" xfId="0" applyFill="1" applyBorder="1" applyProtection="1"/>
    <xf numFmtId="0" fontId="14" fillId="3" borderId="0" xfId="0" applyFont="1" applyFill="1" applyBorder="1" applyAlignment="1" applyProtection="1">
      <alignment horizontal="center"/>
    </xf>
    <xf numFmtId="0" fontId="14" fillId="3" borderId="0" xfId="0" applyFont="1" applyFill="1" applyBorder="1" applyProtection="1"/>
    <xf numFmtId="0" fontId="0" fillId="3" borderId="17" xfId="0" applyFill="1" applyBorder="1" applyProtection="1"/>
    <xf numFmtId="0" fontId="0" fillId="3" borderId="18" xfId="0" applyFill="1" applyBorder="1" applyProtection="1"/>
    <xf numFmtId="0" fontId="14" fillId="3" borderId="18" xfId="0" applyFont="1" applyFill="1" applyBorder="1" applyAlignment="1" applyProtection="1">
      <alignment horizontal="center"/>
    </xf>
    <xf numFmtId="17" fontId="14" fillId="3" borderId="18" xfId="0" applyNumberFormat="1" applyFont="1" applyFill="1" applyBorder="1" applyProtection="1"/>
    <xf numFmtId="0" fontId="0" fillId="3" borderId="19" xfId="0" applyFill="1" applyBorder="1" applyProtection="1"/>
    <xf numFmtId="0" fontId="13" fillId="4" borderId="1" xfId="0" applyFont="1" applyFill="1" applyBorder="1" applyAlignment="1" applyProtection="1">
      <alignment horizontal="center" vertical="center"/>
      <protection locked="0"/>
    </xf>
    <xf numFmtId="0" fontId="8" fillId="3" borderId="14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left" vertical="center" wrapText="1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8" fillId="3" borderId="1" xfId="1" applyFont="1" applyFill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0" fillId="0" borderId="0" xfId="0" applyAlignment="1">
      <alignment horizontal="left" vertical="top" wrapText="1"/>
    </xf>
  </cellXfs>
  <cellStyles count="2">
    <cellStyle name="Hiperlink" xfId="1" builtinId="8"/>
    <cellStyle name="Normal" xfId="0" builtinId="0"/>
  </cellStyles>
  <dxfs count="10">
    <dxf>
      <fill>
        <patternFill>
          <bgColor theme="9" tint="-0.24994659260841701"/>
        </patternFill>
      </fill>
    </dxf>
    <dxf>
      <fill>
        <patternFill>
          <bgColor rgb="FFFF3300"/>
        </patternFill>
      </fill>
    </dxf>
    <dxf>
      <fill>
        <patternFill>
          <bgColor theme="9" tint="-0.24994659260841701"/>
        </patternFill>
      </fill>
    </dxf>
    <dxf>
      <fill>
        <patternFill>
          <bgColor rgb="FFFF3300"/>
        </patternFill>
      </fill>
    </dxf>
    <dxf>
      <fill>
        <patternFill>
          <bgColor theme="9" tint="-0.24994659260841701"/>
        </patternFill>
      </fill>
    </dxf>
    <dxf>
      <fill>
        <patternFill>
          <bgColor rgb="FFFF3300"/>
        </patternFill>
      </fill>
    </dxf>
    <dxf>
      <fill>
        <patternFill>
          <bgColor theme="9" tint="-0.24994659260841701"/>
        </patternFill>
      </fill>
    </dxf>
    <dxf>
      <fill>
        <patternFill>
          <bgColor rgb="FFFF3300"/>
        </patternFill>
      </fill>
    </dxf>
    <dxf>
      <fill>
        <patternFill>
          <bgColor theme="9" tint="-0.24994659260841701"/>
        </patternFill>
      </fill>
    </dxf>
    <dxf>
      <fill>
        <patternFill>
          <bgColor rgb="FFFF3300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450273</xdr:colOff>
      <xdr:row>1</xdr:row>
      <xdr:rowOff>17319</xdr:rowOff>
    </xdr:from>
    <xdr:to>
      <xdr:col>8</xdr:col>
      <xdr:colOff>3562010</xdr:colOff>
      <xdr:row>3</xdr:row>
      <xdr:rowOff>362533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86955" y="190501"/>
          <a:ext cx="3111737" cy="1141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4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2" Type="http://schemas.openxmlformats.org/officeDocument/2006/relationships/hyperlink" Target="http://www.ct.utfpr.edu.br/deptos/daefi/atvcomplre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showGridLines="0" zoomScale="55" zoomScaleNormal="55" zoomScaleSheetLayoutView="55" zoomScalePageLayoutView="55" workbookViewId="0">
      <selection activeCell="E9" sqref="E9"/>
    </sheetView>
  </sheetViews>
  <sheetFormatPr baseColWidth="10" defaultColWidth="8.83203125" defaultRowHeight="15" x14ac:dyDescent="0.2"/>
  <cols>
    <col min="1" max="1" width="14.33203125" customWidth="1"/>
    <col min="2" max="2" width="51.6640625" customWidth="1"/>
    <col min="3" max="3" width="27.83203125" customWidth="1"/>
    <col min="4" max="6" width="27.6640625" customWidth="1"/>
    <col min="8" max="8" width="7.6640625" customWidth="1"/>
    <col min="9" max="9" width="57.5" customWidth="1"/>
    <col min="11" max="11" width="9.1640625" customWidth="1"/>
  </cols>
  <sheetData>
    <row r="1" spans="1:21" ht="14.25" customHeight="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8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38.25" customHeight="1" x14ac:dyDescent="0.2">
      <c r="A2" s="9"/>
      <c r="B2" s="10" t="s">
        <v>44</v>
      </c>
      <c r="C2" s="11"/>
      <c r="D2" s="11"/>
      <c r="E2" s="12"/>
      <c r="F2" s="12"/>
      <c r="G2" s="13"/>
      <c r="H2" s="13"/>
      <c r="I2" s="13"/>
      <c r="J2" s="13"/>
      <c r="K2" s="14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24" customHeight="1" x14ac:dyDescent="0.65">
      <c r="A3" s="15"/>
      <c r="B3" s="16" t="s">
        <v>45</v>
      </c>
      <c r="C3" s="46"/>
      <c r="D3" s="46"/>
      <c r="E3" s="17" t="s">
        <v>46</v>
      </c>
      <c r="F3" s="42"/>
      <c r="G3" s="13"/>
      <c r="H3" s="13"/>
      <c r="I3" s="13"/>
      <c r="J3" s="13"/>
      <c r="K3" s="14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48.75" customHeight="1" x14ac:dyDescent="0.75">
      <c r="A4" s="15"/>
      <c r="B4" s="18"/>
      <c r="C4" s="19" t="s">
        <v>53</v>
      </c>
      <c r="D4" s="13"/>
      <c r="E4" s="13"/>
      <c r="F4" s="13"/>
      <c r="G4" s="13"/>
      <c r="H4" s="13"/>
      <c r="I4" s="13"/>
      <c r="J4" s="13"/>
      <c r="K4" s="14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48.75" customHeight="1" x14ac:dyDescent="0.35">
      <c r="A5" s="15"/>
      <c r="B5" s="20" t="s">
        <v>0</v>
      </c>
      <c r="C5" s="20" t="s">
        <v>1</v>
      </c>
      <c r="D5" s="21" t="s">
        <v>23</v>
      </c>
      <c r="E5" s="20" t="s">
        <v>24</v>
      </c>
      <c r="F5" s="22" t="s">
        <v>25</v>
      </c>
      <c r="G5" s="13"/>
      <c r="H5" s="13"/>
      <c r="I5" s="23" t="s">
        <v>30</v>
      </c>
      <c r="J5" s="13"/>
      <c r="K5" s="14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48.75" customHeight="1" x14ac:dyDescent="0.2">
      <c r="A6" s="15"/>
      <c r="B6" s="24" t="s">
        <v>34</v>
      </c>
      <c r="C6" s="24" t="s">
        <v>47</v>
      </c>
      <c r="D6" s="1"/>
      <c r="E6" s="1"/>
      <c r="F6" s="25" t="str">
        <f>IF(E6&lt;&gt;"",E6/2.5,"")</f>
        <v/>
      </c>
      <c r="G6" s="13"/>
      <c r="H6" s="13"/>
      <c r="I6" s="45" t="s">
        <v>55</v>
      </c>
      <c r="J6" s="13"/>
      <c r="K6" s="14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48.75" customHeight="1" x14ac:dyDescent="0.2">
      <c r="A7" s="15"/>
      <c r="B7" s="24" t="s">
        <v>35</v>
      </c>
      <c r="C7" s="24" t="s">
        <v>48</v>
      </c>
      <c r="D7" s="1"/>
      <c r="E7" s="1"/>
      <c r="F7" s="25" t="str">
        <f>IF(E7&lt;&gt;"",E7/2.5,"")</f>
        <v/>
      </c>
      <c r="G7" s="13"/>
      <c r="H7" s="13"/>
      <c r="I7" s="45"/>
      <c r="J7" s="13"/>
      <c r="K7" s="14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48.75" customHeight="1" x14ac:dyDescent="0.2">
      <c r="A8" s="15"/>
      <c r="B8" s="24" t="s">
        <v>2</v>
      </c>
      <c r="C8" s="24" t="s">
        <v>33</v>
      </c>
      <c r="D8" s="1"/>
      <c r="E8" s="4" t="str">
        <f>IF(D8&lt;&gt;"",D8*3,"")</f>
        <v/>
      </c>
      <c r="F8" s="25" t="str">
        <f>IF(D8&lt;&gt;"",D8*3,"")</f>
        <v/>
      </c>
      <c r="G8" s="13"/>
      <c r="H8" s="13"/>
      <c r="I8" s="45"/>
      <c r="J8" s="13"/>
      <c r="K8" s="14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48.75" customHeight="1" x14ac:dyDescent="0.2">
      <c r="A9" s="15"/>
      <c r="B9" s="24" t="s">
        <v>36</v>
      </c>
      <c r="C9" s="24" t="s">
        <v>32</v>
      </c>
      <c r="D9" s="1"/>
      <c r="E9" s="1"/>
      <c r="F9" s="25" t="str">
        <f>IF(D9&lt;&gt;"",D9*5,"")</f>
        <v/>
      </c>
      <c r="G9" s="13"/>
      <c r="H9" s="13"/>
      <c r="I9" s="45"/>
      <c r="J9" s="13"/>
      <c r="K9" s="14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33" customHeight="1" x14ac:dyDescent="0.2">
      <c r="A10" s="15"/>
      <c r="B10" s="26"/>
      <c r="C10" s="24" t="s">
        <v>26</v>
      </c>
      <c r="D10" s="24" t="str">
        <f>IF(D6&lt;&gt;"",SUM(D6:D9),IF(D7&lt;&gt;"",SUM(D6:D9),IF(D8&lt;&gt;"",SUM(D6:D9),IF(D9&lt;&gt;"",SUM(D6:D9),""))))</f>
        <v/>
      </c>
      <c r="E10" s="24" t="str">
        <f>IF(E6&lt;&gt;"",SUM(E6:E9),IF(E7&lt;&gt;"",SUM(E6:E9),IF(E8&lt;&gt;"",SUM(E6:E9),IF(E9&lt;&gt;"",SUM(E6:E9),""))))</f>
        <v/>
      </c>
      <c r="F10" s="25" t="str">
        <f>IF(F6&lt;&gt;"",SUM(F6:F9),IF(F7&lt;&gt;"",SUM(F6:F9),IF(F8&lt;&gt;"",SUM(F6:F9),IF(F9&lt;&gt;"",SUM(F6:F9),""))))</f>
        <v/>
      </c>
      <c r="G10" s="13"/>
      <c r="H10" s="13"/>
      <c r="I10" s="45"/>
      <c r="J10" s="13"/>
      <c r="K10" s="14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33" customHeight="1" x14ac:dyDescent="0.2">
      <c r="A11" s="15"/>
      <c r="B11" s="26"/>
      <c r="C11" s="24" t="s">
        <v>9</v>
      </c>
      <c r="D11" s="51" t="s">
        <v>15</v>
      </c>
      <c r="E11" s="52"/>
      <c r="F11" s="53"/>
      <c r="G11" s="13"/>
      <c r="H11" s="13"/>
      <c r="I11" s="45"/>
      <c r="J11" s="13"/>
      <c r="K11" s="14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33" customHeight="1" x14ac:dyDescent="0.2">
      <c r="A12" s="15"/>
      <c r="B12" s="26"/>
      <c r="C12" s="24" t="s">
        <v>10</v>
      </c>
      <c r="D12" s="51" t="str">
        <f>IF(F10&lt;&gt;"",IF(F10&gt;=20,"APROVADO","INSSUFICIENTE"),"INSSUFICIENTE")</f>
        <v>INSSUFICIENTE</v>
      </c>
      <c r="E12" s="52"/>
      <c r="F12" s="53"/>
      <c r="G12" s="13"/>
      <c r="H12" s="13"/>
      <c r="I12" s="45"/>
      <c r="J12" s="13"/>
      <c r="K12" s="14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33" customHeight="1" x14ac:dyDescent="0.2">
      <c r="A13" s="15"/>
      <c r="B13" s="26"/>
      <c r="C13" s="26"/>
      <c r="D13" s="26"/>
      <c r="E13" s="26"/>
      <c r="F13" s="26"/>
      <c r="G13" s="13"/>
      <c r="H13" s="13"/>
      <c r="I13" s="45"/>
      <c r="J13" s="13"/>
      <c r="K13" s="14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48.75" customHeight="1" x14ac:dyDescent="0.2">
      <c r="A14" s="15"/>
      <c r="B14" s="27" t="s">
        <v>3</v>
      </c>
      <c r="C14" s="27" t="s">
        <v>1</v>
      </c>
      <c r="D14" s="20" t="s">
        <v>23</v>
      </c>
      <c r="E14" s="20" t="s">
        <v>24</v>
      </c>
      <c r="F14" s="20" t="s">
        <v>25</v>
      </c>
      <c r="G14" s="13"/>
      <c r="H14" s="13"/>
      <c r="I14" s="45"/>
      <c r="J14" s="13"/>
      <c r="K14" s="14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49.5" customHeight="1" x14ac:dyDescent="0.2">
      <c r="A15" s="15"/>
      <c r="B15" s="24" t="s">
        <v>4</v>
      </c>
      <c r="C15" s="24" t="s">
        <v>32</v>
      </c>
      <c r="D15" s="1"/>
      <c r="E15" s="4" t="str">
        <f>IF(D15&lt;&gt;"",D15*5,"")</f>
        <v/>
      </c>
      <c r="F15" s="25" t="str">
        <f>IF(D15&lt;&gt;"",D15*5,"")</f>
        <v/>
      </c>
      <c r="G15" s="13"/>
      <c r="H15" s="13"/>
      <c r="I15" s="45"/>
      <c r="J15" s="13"/>
      <c r="K15" s="14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49.5" customHeight="1" x14ac:dyDescent="0.2">
      <c r="A16" s="15"/>
      <c r="B16" s="24" t="s">
        <v>31</v>
      </c>
      <c r="C16" s="24" t="s">
        <v>32</v>
      </c>
      <c r="D16" s="1"/>
      <c r="E16" s="4" t="str">
        <f>IF(D16&lt;&gt;"",D16*5,"")</f>
        <v/>
      </c>
      <c r="F16" s="25" t="str">
        <f>IF(D16&lt;&gt;"",D16*5,"")</f>
        <v/>
      </c>
      <c r="G16" s="13"/>
      <c r="H16" s="13"/>
      <c r="I16" s="13"/>
      <c r="J16" s="13"/>
      <c r="K16" s="14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48.75" customHeight="1" x14ac:dyDescent="0.2">
      <c r="A17" s="15"/>
      <c r="B17" s="24" t="s">
        <v>22</v>
      </c>
      <c r="C17" s="24" t="s">
        <v>48</v>
      </c>
      <c r="D17" s="1"/>
      <c r="E17" s="1"/>
      <c r="F17" s="25" t="str">
        <f>IF(E17&lt;&gt;"",E17/2.5,"")</f>
        <v/>
      </c>
      <c r="G17" s="13"/>
      <c r="H17" s="13"/>
      <c r="I17" s="47" t="s">
        <v>42</v>
      </c>
      <c r="J17" s="13"/>
      <c r="K17" s="14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48.75" customHeight="1" x14ac:dyDescent="0.2">
      <c r="A18" s="15"/>
      <c r="B18" s="24" t="s">
        <v>5</v>
      </c>
      <c r="C18" s="24" t="s">
        <v>33</v>
      </c>
      <c r="D18" s="1"/>
      <c r="E18" s="4" t="str">
        <f>IF(D18&lt;&gt;"",D18*3,"")</f>
        <v/>
      </c>
      <c r="F18" s="25" t="str">
        <f>IF(D18&lt;&gt;"",D18*3,"")</f>
        <v/>
      </c>
      <c r="G18" s="13"/>
      <c r="H18" s="13"/>
      <c r="I18" s="47"/>
      <c r="J18" s="13"/>
      <c r="K18" s="14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48.75" customHeight="1" x14ac:dyDescent="0.2">
      <c r="A19" s="15"/>
      <c r="B19" s="24" t="s">
        <v>6</v>
      </c>
      <c r="C19" s="24" t="s">
        <v>32</v>
      </c>
      <c r="D19" s="1"/>
      <c r="E19" s="4" t="str">
        <f>IF(D19&lt;&gt;"",D19*5,"")</f>
        <v/>
      </c>
      <c r="F19" s="25" t="str">
        <f>IF(D19&lt;&gt;"",D19*5,"")</f>
        <v/>
      </c>
      <c r="G19" s="13"/>
      <c r="H19" s="13"/>
      <c r="I19" s="28"/>
      <c r="J19" s="13"/>
      <c r="K19" s="14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33" customHeight="1" x14ac:dyDescent="0.2">
      <c r="A20" s="15"/>
      <c r="B20" s="26"/>
      <c r="C20" s="24" t="s">
        <v>26</v>
      </c>
      <c r="D20" s="24" t="str">
        <f>IF(D15&lt;&gt;"",SUM(D15:D19),IF(D16&lt;&gt;"",SUM(D15:D19),IF(D17&lt;&gt;"",SUM(D15:D19),IF(D18&lt;&gt;"",SUM(D15:D19),IF(D19&lt;&gt;"",SUM(D15:D19),"")))))</f>
        <v/>
      </c>
      <c r="E20" s="24" t="str">
        <f>IF(E15&lt;&gt;"",SUM(E15:E19),IF(E16&lt;&gt;"",SUM(E15:E19),IF(E17&lt;&gt;"",SUM(E15:E19),IF(E18&lt;&gt;"",SUM(E15:E19),IF(E19&lt;&gt;"",SUM(E15:E19),"")))))</f>
        <v/>
      </c>
      <c r="F20" s="25" t="str">
        <f>IF(F15&lt;&gt;"",SUM(F15:F19),IF(F16&lt;&gt;"",SUM(F15:F19),IF(F17&lt;&gt;"",SUM(F15:F19),IF(F18&lt;&gt;"",SUM(F15:F19),IF(F19&lt;&gt;"",SUM(F15:F19),"")))))</f>
        <v/>
      </c>
      <c r="G20" s="13"/>
      <c r="H20" s="13"/>
      <c r="I20" s="28"/>
      <c r="J20" s="13"/>
      <c r="K20" s="14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33" customHeight="1" x14ac:dyDescent="0.2">
      <c r="A21" s="15"/>
      <c r="B21" s="26"/>
      <c r="C21" s="24" t="s">
        <v>9</v>
      </c>
      <c r="D21" s="54" t="s">
        <v>15</v>
      </c>
      <c r="E21" s="55"/>
      <c r="F21" s="56"/>
      <c r="G21" s="13"/>
      <c r="H21" s="13"/>
      <c r="I21" s="13"/>
      <c r="J21" s="13"/>
      <c r="K21" s="14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33" customHeight="1" x14ac:dyDescent="0.2">
      <c r="A22" s="15"/>
      <c r="B22" s="26"/>
      <c r="C22" s="24" t="s">
        <v>10</v>
      </c>
      <c r="D22" s="57" t="str">
        <f>IF(F20&lt;&gt;"",IF(F20&gt;=20,"APROVADO","INSSUFICIENTE"),"INSSUFICIENTE")</f>
        <v>INSSUFICIENTE</v>
      </c>
      <c r="E22" s="58"/>
      <c r="F22" s="59"/>
      <c r="G22" s="13"/>
      <c r="H22" s="13"/>
      <c r="I22" s="13"/>
      <c r="J22" s="13"/>
      <c r="K22" s="14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33" customHeight="1" x14ac:dyDescent="0.2">
      <c r="A23" s="15"/>
      <c r="B23" s="26"/>
      <c r="C23" s="26"/>
      <c r="D23" s="26"/>
      <c r="E23" s="26"/>
      <c r="F23" s="26"/>
      <c r="G23" s="13"/>
      <c r="H23" s="13"/>
      <c r="I23" s="13"/>
      <c r="J23" s="13"/>
      <c r="K23" s="14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48.75" customHeight="1" x14ac:dyDescent="0.2">
      <c r="A24" s="15"/>
      <c r="B24" s="27" t="s">
        <v>7</v>
      </c>
      <c r="C24" s="27" t="s">
        <v>1</v>
      </c>
      <c r="D24" s="20" t="s">
        <v>23</v>
      </c>
      <c r="E24" s="20" t="s">
        <v>24</v>
      </c>
      <c r="F24" s="20" t="s">
        <v>25</v>
      </c>
      <c r="G24" s="13"/>
      <c r="H24" s="13"/>
      <c r="I24" s="13"/>
      <c r="J24" s="13"/>
      <c r="K24" s="14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48.75" customHeight="1" x14ac:dyDescent="0.2">
      <c r="A25" s="15"/>
      <c r="B25" s="24" t="s">
        <v>8</v>
      </c>
      <c r="C25" s="24" t="s">
        <v>49</v>
      </c>
      <c r="D25" s="1"/>
      <c r="E25" s="1"/>
      <c r="F25" s="25" t="str">
        <f>IF(E25&lt;&gt;"",E25/2,"")</f>
        <v/>
      </c>
      <c r="G25" s="13"/>
      <c r="H25" s="13"/>
      <c r="I25" s="13"/>
      <c r="J25" s="13"/>
      <c r="K25" s="14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48.75" customHeight="1" x14ac:dyDescent="0.2">
      <c r="A26" s="15"/>
      <c r="B26" s="24" t="s">
        <v>11</v>
      </c>
      <c r="C26" s="24" t="s">
        <v>50</v>
      </c>
      <c r="D26" s="1"/>
      <c r="E26" s="1"/>
      <c r="F26" s="25" t="str">
        <f>IF(E26&lt;&gt;"",E26*0.5,"")</f>
        <v/>
      </c>
      <c r="G26" s="13"/>
      <c r="H26" s="13"/>
      <c r="I26" s="13"/>
      <c r="J26" s="13"/>
      <c r="K26" s="14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49.5" customHeight="1" x14ac:dyDescent="0.2">
      <c r="A27" s="15"/>
      <c r="B27" s="24" t="s">
        <v>12</v>
      </c>
      <c r="C27" s="24" t="s">
        <v>54</v>
      </c>
      <c r="D27" s="1"/>
      <c r="E27" s="1"/>
      <c r="F27" s="25" t="str">
        <f>IF(D27&lt;&gt;"",D27*15,"")</f>
        <v/>
      </c>
      <c r="G27" s="13"/>
      <c r="H27" s="13"/>
      <c r="I27" s="13"/>
      <c r="J27" s="13"/>
      <c r="K27" s="14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48.75" customHeight="1" x14ac:dyDescent="0.2">
      <c r="A28" s="15"/>
      <c r="B28" s="24" t="s">
        <v>13</v>
      </c>
      <c r="C28" s="24" t="s">
        <v>50</v>
      </c>
      <c r="D28" s="1"/>
      <c r="E28" s="1"/>
      <c r="F28" s="25" t="str">
        <f>IF(E28&lt;&gt;"",E28*0.5,"")</f>
        <v/>
      </c>
      <c r="G28" s="13"/>
      <c r="H28" s="13"/>
      <c r="I28" s="13"/>
      <c r="J28" s="13"/>
      <c r="K28" s="14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48.75" customHeight="1" x14ac:dyDescent="0.2">
      <c r="A29" s="15"/>
      <c r="B29" s="24" t="s">
        <v>14</v>
      </c>
      <c r="C29" s="24" t="s">
        <v>39</v>
      </c>
      <c r="D29" s="1"/>
      <c r="E29" s="1"/>
      <c r="F29" s="25" t="str">
        <f>IF(E29&lt;&gt;"",IF(E29&gt;=40,25,IF(16&gt;=E29,10,15)),"")</f>
        <v/>
      </c>
      <c r="G29" s="13"/>
      <c r="H29" s="13"/>
      <c r="I29" s="13"/>
      <c r="J29" s="13"/>
      <c r="K29" s="14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48.75" customHeight="1" x14ac:dyDescent="0.2">
      <c r="A30" s="15"/>
      <c r="B30" s="24" t="s">
        <v>37</v>
      </c>
      <c r="C30" s="24" t="s">
        <v>33</v>
      </c>
      <c r="D30" s="1"/>
      <c r="E30" s="5" t="str">
        <f>IF(D30&lt;&gt;"",D30*3,"")</f>
        <v/>
      </c>
      <c r="F30" s="25" t="str">
        <f>IF(D30&lt;&gt;"",D30*3,"")</f>
        <v/>
      </c>
      <c r="G30" s="13"/>
      <c r="H30" s="13"/>
      <c r="I30" s="13"/>
      <c r="J30" s="13"/>
      <c r="K30" s="14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49.5" customHeight="1" x14ac:dyDescent="0.2">
      <c r="A31" s="15"/>
      <c r="B31" s="24" t="s">
        <v>16</v>
      </c>
      <c r="C31" s="24" t="s">
        <v>40</v>
      </c>
      <c r="D31" s="1"/>
      <c r="E31" s="3"/>
      <c r="F31" s="25" t="str">
        <f>IF(E31&lt;&gt;"",IF(E31&gt;=40,25,IF(16&gt;=E31,10,15)),"")</f>
        <v/>
      </c>
      <c r="G31" s="13"/>
      <c r="H31" s="13"/>
      <c r="I31" s="13"/>
      <c r="J31" s="13"/>
      <c r="K31" s="14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48.75" customHeight="1" x14ac:dyDescent="0.2">
      <c r="A32" s="15"/>
      <c r="B32" s="24" t="s">
        <v>17</v>
      </c>
      <c r="C32" s="24" t="s">
        <v>41</v>
      </c>
      <c r="D32" s="1"/>
      <c r="E32" s="4" t="str">
        <f>IF(D32&lt;&gt;"",D32*10,"")</f>
        <v/>
      </c>
      <c r="F32" s="25" t="str">
        <f>IF(D32&lt;&gt;"",D32*10,"")</f>
        <v/>
      </c>
      <c r="G32" s="13"/>
      <c r="H32" s="13"/>
      <c r="I32" s="13"/>
      <c r="J32" s="13"/>
      <c r="K32" s="14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48.75" customHeight="1" x14ac:dyDescent="0.2">
      <c r="A33" s="15"/>
      <c r="B33" s="24" t="s">
        <v>18</v>
      </c>
      <c r="C33" s="24" t="s">
        <v>38</v>
      </c>
      <c r="D33" s="1"/>
      <c r="E33" s="4" t="str">
        <f>IF(D33&lt;&gt;"",D33*15,"")</f>
        <v/>
      </c>
      <c r="F33" s="25" t="str">
        <f>IF(D33&lt;&gt;"",D33*15,"")</f>
        <v/>
      </c>
      <c r="G33" s="13"/>
      <c r="H33" s="13"/>
      <c r="I33" s="29"/>
      <c r="J33" s="13"/>
      <c r="K33" s="14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48.75" customHeight="1" x14ac:dyDescent="0.2">
      <c r="A34" s="15"/>
      <c r="B34" s="24" t="s">
        <v>19</v>
      </c>
      <c r="C34" s="24" t="s">
        <v>33</v>
      </c>
      <c r="D34" s="1"/>
      <c r="E34" s="4" t="str">
        <f>IF(D34&lt;&gt;"",D34*3,"")</f>
        <v/>
      </c>
      <c r="F34" s="25" t="str">
        <f>IF(D34&lt;&gt;"",D34*3,"")</f>
        <v/>
      </c>
      <c r="G34" s="13"/>
      <c r="H34" s="13"/>
      <c r="I34" s="43" t="s">
        <v>43</v>
      </c>
      <c r="J34" s="30"/>
      <c r="K34" s="14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33" customHeight="1" x14ac:dyDescent="0.2">
      <c r="A35" s="15"/>
      <c r="B35" s="26"/>
      <c r="C35" s="24" t="s">
        <v>26</v>
      </c>
      <c r="D35" s="24" t="str">
        <f>IF(D25&lt;&gt;"",SUM(D25:D34),IF(D26&lt;&gt;"",SUM(D25:D34),IF(D27&lt;&gt;"",SUM(D25:D34),IF(D28&lt;&gt;"",SUM(D25:D34),IF(D29&lt;&gt;"",SUM(D25:D34),IF(D30&lt;&gt;"",SUM(D25:D34),IF(D31&lt;&gt;"",SUM(D25:D34),IF(D32&lt;&gt;"",SUM(D25:D34),IF(D33&lt;&gt;"",SUM(D25:D34),IF(D34&lt;&gt;"",SUM(D25:D34),""))))))))))</f>
        <v/>
      </c>
      <c r="E35" s="24" t="str">
        <f>IF(E25&lt;&gt;"",SUM(E25:E34),IF(E26&lt;&gt;"",SUM(E25:E34),IF(E27&lt;&gt;"",SUM(E25:E34),IF(E28&lt;&gt;"",SUM(E25:E34),IF(E29&lt;&gt;"",SUM(E25:E34),IF(E30&lt;&gt;"",SUM(E25:E34),IF(E31&lt;&gt;"",SUM(E25:E34),IF(E32&lt;&gt;"",SUM(E25:E34),IF(E33&lt;&gt;"",SUM(E25:E34),IF(E34&lt;&gt;"",SUM(E25:E34),""))))))))))</f>
        <v/>
      </c>
      <c r="F35" s="25" t="str">
        <f>IF(F25&lt;&gt;"",SUM(F25:F34),IF(F26&lt;&gt;"",SUM(F25:F34),IF(F27&lt;&gt;"",SUM(F25:F34),IF(F28&lt;&gt;"",SUM(F25:F34),IF(F29&lt;&gt;"",SUM(F25:F34),IF(F30&lt;&gt;"",SUM(F25:F34),IF(F31&lt;&gt;"",SUM(F25:F34),IF(F32&lt;&gt;"",SUM(F25:F34),IF(F33&lt;&gt;"",SUM(F25:F34),IF(F34&lt;&gt;"",SUM(F25:F34),""))))))))))</f>
        <v/>
      </c>
      <c r="G35" s="13"/>
      <c r="H35" s="13"/>
      <c r="I35" s="44"/>
      <c r="J35" s="30"/>
      <c r="K35" s="14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33" customHeight="1" x14ac:dyDescent="0.2">
      <c r="A36" s="15"/>
      <c r="B36" s="31"/>
      <c r="C36" s="24" t="s">
        <v>9</v>
      </c>
      <c r="D36" s="54" t="s">
        <v>20</v>
      </c>
      <c r="E36" s="55"/>
      <c r="F36" s="56"/>
      <c r="G36" s="13"/>
      <c r="H36" s="13"/>
      <c r="I36" s="44"/>
      <c r="J36" s="30"/>
      <c r="K36" s="14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33" customHeight="1" x14ac:dyDescent="0.2">
      <c r="A37" s="15"/>
      <c r="B37" s="31"/>
      <c r="C37" s="24" t="s">
        <v>10</v>
      </c>
      <c r="D37" s="57" t="str">
        <f>IF(F35&lt;&gt;"",IF(F35&gt;=30,"APROVADO","INSSUFICIENTE"),"INSSUFICIENTE")</f>
        <v>INSSUFICIENTE</v>
      </c>
      <c r="E37" s="58"/>
      <c r="F37" s="59"/>
      <c r="G37" s="13"/>
      <c r="H37" s="13"/>
      <c r="I37" s="44"/>
      <c r="J37" s="30"/>
      <c r="K37" s="14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5" customHeight="1" x14ac:dyDescent="0.2">
      <c r="A38" s="15"/>
      <c r="B38" s="31"/>
      <c r="C38" s="31"/>
      <c r="D38" s="31"/>
      <c r="E38" s="31"/>
      <c r="F38" s="31"/>
      <c r="G38" s="13"/>
      <c r="H38" s="13"/>
      <c r="I38" s="44"/>
      <c r="J38" s="30"/>
      <c r="K38" s="14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5" customHeight="1" x14ac:dyDescent="0.2">
      <c r="A39" s="15"/>
      <c r="B39" s="31"/>
      <c r="C39" s="31"/>
      <c r="D39" s="31"/>
      <c r="E39" s="31"/>
      <c r="F39" s="31"/>
      <c r="G39" s="13"/>
      <c r="H39" s="13"/>
      <c r="I39" s="44"/>
      <c r="J39" s="30"/>
      <c r="K39" s="14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33" customHeight="1" x14ac:dyDescent="0.2">
      <c r="A40" s="15"/>
      <c r="B40" s="26"/>
      <c r="C40" s="24" t="s">
        <v>27</v>
      </c>
      <c r="D40" s="48" t="s">
        <v>29</v>
      </c>
      <c r="E40" s="24">
        <v>180</v>
      </c>
      <c r="F40" s="24">
        <v>70</v>
      </c>
      <c r="G40" s="13"/>
      <c r="H40" s="13"/>
      <c r="I40" s="44"/>
      <c r="J40" s="30"/>
      <c r="K40" s="14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33" customHeight="1" x14ac:dyDescent="0.2">
      <c r="A41" s="15"/>
      <c r="B41" s="26"/>
      <c r="C41" s="24" t="s">
        <v>28</v>
      </c>
      <c r="D41" s="49"/>
      <c r="E41" s="24" t="str">
        <f>IF(E35&lt;&gt;"",SUM(E35,E20,E10),IF(E20&lt;&gt;"",SUM(E35,E20,E10),IF(E10&lt;&gt;"",SUM(E35,E20,E10),"")))</f>
        <v/>
      </c>
      <c r="F41" s="24" t="str">
        <f>IF(F35&lt;&gt;"",SUM(F35,F20,F10),IF(F20&lt;&gt;"",SUM(F35,F20,F10),IF(F10&lt;&gt;"",SUM(F35,F20,F10),"")))</f>
        <v/>
      </c>
      <c r="G41" s="13"/>
      <c r="H41" s="13"/>
      <c r="I41" s="44"/>
      <c r="J41" s="30"/>
      <c r="K41" s="14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33" customHeight="1" x14ac:dyDescent="0.2">
      <c r="A42" s="15"/>
      <c r="B42" s="31"/>
      <c r="C42" s="24" t="s">
        <v>21</v>
      </c>
      <c r="D42" s="50"/>
      <c r="E42" s="32" t="str">
        <f>IF(E41&lt;&gt;"",IF(E41&gt;=180,"APROVADO","INSSUFICIENTE"),"INSSUFICIENTE")</f>
        <v>INSSUFICIENTE</v>
      </c>
      <c r="F42" s="32" t="str">
        <f>IF(F41&lt;&gt;"",IF(F41&gt;=70,"APROVADO","INSSUFICIENTE"),"INSSUFICIENTE")</f>
        <v>INSSUFICIENTE</v>
      </c>
      <c r="G42" s="13"/>
      <c r="H42" s="13"/>
      <c r="I42" s="33"/>
      <c r="J42" s="13"/>
      <c r="K42" s="14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15" customHeight="1" x14ac:dyDescent="0.2">
      <c r="A43" s="15"/>
      <c r="B43" s="31"/>
      <c r="C43" s="31"/>
      <c r="D43" s="31"/>
      <c r="E43" s="31"/>
      <c r="F43" s="31"/>
      <c r="G43" s="13"/>
      <c r="H43" s="13"/>
      <c r="I43" s="13"/>
      <c r="J43" s="13"/>
      <c r="K43" s="14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15" customHeight="1" x14ac:dyDescent="0.2">
      <c r="A44" s="15"/>
      <c r="B44" s="31"/>
      <c r="C44" s="31"/>
      <c r="D44" s="31"/>
      <c r="E44" s="31"/>
      <c r="F44" s="31"/>
      <c r="G44" s="13"/>
      <c r="H44" s="13"/>
      <c r="I44" s="13"/>
      <c r="J44" s="13"/>
      <c r="K44" s="14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15.75" customHeight="1" x14ac:dyDescent="0.2">
      <c r="A45" s="34"/>
      <c r="B45" s="13"/>
      <c r="C45" s="13"/>
      <c r="D45" s="13"/>
      <c r="E45" s="13"/>
      <c r="F45" s="13"/>
      <c r="G45" s="13"/>
      <c r="H45" s="13"/>
      <c r="I45" s="35" t="s">
        <v>52</v>
      </c>
      <c r="J45" s="36"/>
      <c r="K45" s="14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16" x14ac:dyDescent="0.2">
      <c r="A46" s="37"/>
      <c r="B46" s="38"/>
      <c r="C46" s="38"/>
      <c r="D46" s="38"/>
      <c r="E46" s="38"/>
      <c r="F46" s="38"/>
      <c r="G46" s="38"/>
      <c r="H46" s="38"/>
      <c r="I46" s="39" t="s">
        <v>51</v>
      </c>
      <c r="J46" s="40">
        <v>42064</v>
      </c>
      <c r="K46" s="41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</sheetData>
  <sheetProtection algorithmName="SHA-512" hashValue="dO0aEeKSSEqG3exdx8t25jR7HNQNQchJ8WaJkI1qrrftJoshuvR2u9sn38cAyKFAdC5d7PomNCQBKsVK3Da6wA==" saltValue="ecOg8Dm3taFgNWBpZjjXcg==" spinCount="100000" sheet="1" objects="1" scenarios="1"/>
  <customSheetViews>
    <customSheetView guid="{BF0D459A-723F-4EFD-AFD5-69923F78F774}" scale="55" showPageBreaks="1" showGridLines="0" showRowCol="0" printArea="1" view="pageBreakPreview">
      <selection activeCell="D6" sqref="D6"/>
      <pageMargins left="0.511811024" right="0.511811024" top="0.78740157499999996" bottom="0.78740157499999996" header="0.31496062000000002" footer="0.31496062000000002"/>
      <pageSetup paperSize="8" scale="49" orientation="portrait" r:id="rId1"/>
    </customSheetView>
  </customSheetViews>
  <mergeCells count="11">
    <mergeCell ref="I34:I41"/>
    <mergeCell ref="I6:I15"/>
    <mergeCell ref="C3:D3"/>
    <mergeCell ref="I17:I18"/>
    <mergeCell ref="D40:D42"/>
    <mergeCell ref="D12:F12"/>
    <mergeCell ref="D11:F11"/>
    <mergeCell ref="D21:F21"/>
    <mergeCell ref="D22:F22"/>
    <mergeCell ref="D36:F36"/>
    <mergeCell ref="D37:F37"/>
  </mergeCells>
  <conditionalFormatting sqref="D37">
    <cfRule type="cellIs" dxfId="9" priority="25" operator="equal">
      <formula>"INSSUFICIENTE"</formula>
    </cfRule>
    <cfRule type="cellIs" dxfId="8" priority="26" operator="equal">
      <formula>"APROVADO"</formula>
    </cfRule>
  </conditionalFormatting>
  <conditionalFormatting sqref="D22">
    <cfRule type="cellIs" dxfId="7" priority="23" operator="equal">
      <formula>"INSSUFICIENTE"</formula>
    </cfRule>
    <cfRule type="cellIs" dxfId="6" priority="24" operator="equal">
      <formula>"APROVADO"</formula>
    </cfRule>
  </conditionalFormatting>
  <conditionalFormatting sqref="E42">
    <cfRule type="cellIs" dxfId="5" priority="7" operator="equal">
      <formula>"INSSUFICIENTE"</formula>
    </cfRule>
    <cfRule type="cellIs" dxfId="4" priority="8" operator="equal">
      <formula>"APROVADO"</formula>
    </cfRule>
  </conditionalFormatting>
  <conditionalFormatting sqref="D12">
    <cfRule type="cellIs" dxfId="3" priority="15" operator="equal">
      <formula>"INSSUFICIENTE"</formula>
    </cfRule>
    <cfRule type="cellIs" dxfId="2" priority="16" operator="equal">
      <formula>"APROVADO"</formula>
    </cfRule>
  </conditionalFormatting>
  <conditionalFormatting sqref="F42">
    <cfRule type="cellIs" dxfId="1" priority="3" operator="equal">
      <formula>"INSSUFICIENTE"</formula>
    </cfRule>
    <cfRule type="cellIs" dxfId="0" priority="4" operator="equal">
      <formula>"APROVADO"</formula>
    </cfRule>
  </conditionalFormatting>
  <hyperlinks>
    <hyperlink ref="I17" r:id="rId2"/>
  </hyperlinks>
  <pageMargins left="0.511811024" right="0.511811024" top="0.78740157499999996" bottom="0.78740157499999996" header="0.31496062000000002" footer="0.31496062000000002"/>
  <pageSetup paperSize="8" scale="49" orientation="portrait" r:id="rId3"/>
  <ignoredErrors>
    <ignoredError sqref="F27 F30" formula="1"/>
    <ignoredError sqref="E8 E15:E16 E18:E19 E30 E32:E34" unlockedFormula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E23" sqref="E23"/>
    </sheetView>
  </sheetViews>
  <sheetFormatPr baseColWidth="10" defaultRowHeight="15" x14ac:dyDescent="0.2"/>
  <sheetData>
    <row r="1" spans="1:6" x14ac:dyDescent="0.2">
      <c r="A1" s="60" t="s">
        <v>56</v>
      </c>
      <c r="B1" s="60"/>
      <c r="C1" s="60"/>
      <c r="D1" s="60"/>
      <c r="E1" s="60"/>
      <c r="F1" s="60"/>
    </row>
    <row r="2" spans="1:6" x14ac:dyDescent="0.2">
      <c r="A2" s="60"/>
      <c r="B2" s="60"/>
      <c r="C2" s="60"/>
      <c r="D2" s="60"/>
      <c r="E2" s="60"/>
      <c r="F2" s="60"/>
    </row>
    <row r="3" spans="1:6" x14ac:dyDescent="0.2">
      <c r="A3" s="60"/>
      <c r="B3" s="60"/>
      <c r="C3" s="60"/>
      <c r="D3" s="60"/>
      <c r="E3" s="60"/>
      <c r="F3" s="60"/>
    </row>
    <row r="4" spans="1:6" x14ac:dyDescent="0.2">
      <c r="A4" s="60"/>
      <c r="B4" s="60"/>
      <c r="C4" s="60"/>
      <c r="D4" s="60"/>
      <c r="E4" s="60"/>
      <c r="F4" s="60"/>
    </row>
    <row r="5" spans="1:6" x14ac:dyDescent="0.2">
      <c r="A5" s="60"/>
      <c r="B5" s="60"/>
      <c r="C5" s="60"/>
      <c r="D5" s="60"/>
      <c r="E5" s="60"/>
      <c r="F5" s="60"/>
    </row>
    <row r="6" spans="1:6" x14ac:dyDescent="0.2">
      <c r="A6" s="60"/>
      <c r="B6" s="60"/>
      <c r="C6" s="60"/>
      <c r="D6" s="60"/>
      <c r="E6" s="60"/>
      <c r="F6" s="60"/>
    </row>
    <row r="7" spans="1:6" x14ac:dyDescent="0.2">
      <c r="A7" s="60"/>
      <c r="B7" s="60"/>
      <c r="C7" s="60"/>
      <c r="D7" s="60"/>
      <c r="E7" s="60"/>
      <c r="F7" s="60"/>
    </row>
    <row r="8" spans="1:6" x14ac:dyDescent="0.2">
      <c r="A8" s="60"/>
      <c r="B8" s="60"/>
      <c r="C8" s="60"/>
      <c r="D8" s="60"/>
      <c r="E8" s="60"/>
      <c r="F8" s="60"/>
    </row>
    <row r="9" spans="1:6" x14ac:dyDescent="0.2">
      <c r="A9" s="60"/>
      <c r="B9" s="60"/>
      <c r="C9" s="60"/>
      <c r="D9" s="60"/>
      <c r="E9" s="60"/>
      <c r="F9" s="60"/>
    </row>
    <row r="10" spans="1:6" x14ac:dyDescent="0.2">
      <c r="A10" s="60"/>
      <c r="B10" s="60"/>
      <c r="C10" s="60"/>
      <c r="D10" s="60"/>
      <c r="E10" s="60"/>
      <c r="F10" s="60"/>
    </row>
    <row r="11" spans="1:6" x14ac:dyDescent="0.2">
      <c r="A11" s="60"/>
      <c r="B11" s="60"/>
      <c r="C11" s="60"/>
      <c r="D11" s="60"/>
      <c r="E11" s="60"/>
      <c r="F11" s="60"/>
    </row>
    <row r="12" spans="1:6" x14ac:dyDescent="0.2">
      <c r="A12" s="60"/>
      <c r="B12" s="60"/>
      <c r="C12" s="60"/>
      <c r="D12" s="60"/>
      <c r="E12" s="60"/>
      <c r="F12" s="60"/>
    </row>
    <row r="13" spans="1:6" x14ac:dyDescent="0.2">
      <c r="A13" s="60"/>
      <c r="B13" s="60"/>
      <c r="C13" s="60"/>
      <c r="D13" s="60"/>
      <c r="E13" s="60"/>
      <c r="F13" s="60"/>
    </row>
  </sheetData>
  <mergeCells count="1">
    <mergeCell ref="A1:F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Atividades Complementares</vt:lpstr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Luccas Marcelus Sombrio</dc:creator>
  <cp:lastModifiedBy>Usuário do Microsoft Office</cp:lastModifiedBy>
  <dcterms:created xsi:type="dcterms:W3CDTF">2015-03-11T16:35:16Z</dcterms:created>
  <dcterms:modified xsi:type="dcterms:W3CDTF">2018-12-28T09:14:00Z</dcterms:modified>
</cp:coreProperties>
</file>