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b381f573678da48/Documentos/DAELN/AtividadesComplementares/"/>
    </mc:Choice>
  </mc:AlternateContent>
  <xr:revisionPtr revIDLastSave="0" documentId="8_{479F7538-97BC-4647-9159-1B290039D696}" xr6:coauthVersionLast="44" xr6:coauthVersionMax="44" xr10:uidLastSave="{00000000-0000-0000-0000-000000000000}"/>
  <bookViews>
    <workbookView xWindow="-20610" yWindow="-120" windowWidth="20730" windowHeight="11160" xr2:uid="{0089E30D-FEE6-4C20-8BA3-D48B83E00078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9" i="1" l="1"/>
  <c r="H46" i="1" l="1"/>
  <c r="H45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1" i="1"/>
  <c r="H50" i="1"/>
  <c r="H48" i="1"/>
  <c r="H47" i="1"/>
  <c r="H44" i="1"/>
  <c r="H40" i="1"/>
  <c r="H39" i="1"/>
  <c r="H38" i="1"/>
  <c r="H37" i="1"/>
  <c r="H36" i="1"/>
  <c r="H35" i="1"/>
  <c r="H34" i="1"/>
  <c r="H33" i="1"/>
  <c r="H32" i="1"/>
  <c r="H31" i="1"/>
  <c r="H41" i="1" l="1"/>
  <c r="I41" i="1" s="1"/>
  <c r="H69" i="1"/>
  <c r="I69" i="1" s="1"/>
  <c r="H52" i="1"/>
  <c r="N10" i="1" l="1"/>
  <c r="T10" i="1" s="1"/>
  <c r="I52" i="1"/>
</calcChain>
</file>

<file path=xl/sharedStrings.xml><?xml version="1.0" encoding="utf-8"?>
<sst xmlns="http://schemas.openxmlformats.org/spreadsheetml/2006/main" count="198" uniqueCount="151">
  <si>
    <t>UNIVERSIDADE TECNOLÓGICA FEDERAL DO PARANÁ</t>
  </si>
  <si>
    <t>DEPARTAMENTO ACADÊMICO DE ELETRÔNICA</t>
  </si>
  <si>
    <t>CURSO SUPERIOR  SISTEMAS DE TELECOMUNICAÇÕES - SISTEL</t>
  </si>
  <si>
    <t>PLANILHA DE ATIVIDADES COMPLEMENTARES - versão - 2.0-r1 (4.jul.2019)</t>
  </si>
  <si>
    <t>Instruções:</t>
  </si>
  <si>
    <t xml:space="preserve">Preencha os campos em </t>
  </si>
  <si>
    <t>Amarelo</t>
  </si>
  <si>
    <t>e os campos em</t>
  </si>
  <si>
    <t>cinza</t>
  </si>
  <si>
    <t xml:space="preserve">Os campos em </t>
  </si>
  <si>
    <t>são obrigatórios</t>
  </si>
  <si>
    <t>são preenchios de acordo com as atividades realizadas</t>
  </si>
  <si>
    <t>Nome do Aluno:</t>
  </si>
  <si>
    <t>Código do Aluno:</t>
  </si>
  <si>
    <t xml:space="preserve">Ano de Ingresso no Curso: </t>
  </si>
  <si>
    <t>Pontuação:</t>
  </si>
  <si>
    <t>Situação:</t>
  </si>
  <si>
    <t>ATENÇÃO PARA:</t>
  </si>
  <si>
    <t>1) Atividades Complementares deverá ser realizada UMA ÚNICA VEZ durante o curso.</t>
  </si>
  <si>
    <t>2) O aluno deverá participar obrigatóriamente nos TRÊS grupos. Deve-se somar 70 pontos no geral e, no mínimo, 20 pontos em cada grupo.</t>
  </si>
  <si>
    <t>3) Todas as atividades deverão ser comprovadas mediante documentos oficiais, contendo data da expedição do documento, data e período óu carga horária da realização do evento, CNPJ da empresa ou instituição onde foi realizado o evento, nome completo e assinatura do responsável pela expedição do documento.</t>
  </si>
  <si>
    <t>4) Somente são consideradas as atividades realizadas após o semestre de entrada do aluno no curso, de acordo com a informação no Sistema Acadêmico.</t>
  </si>
  <si>
    <t>5) Não é necessário incluir muitas atividades. Cada grupo tem um limite máximo de pontuação (30 pontos nos grupos 1 e 2 e 40 pontos no grupo 3).</t>
  </si>
  <si>
    <t>6) Atividades Complementares não tem nota, apenas o conceito "aprovado" ou "reprovado".</t>
  </si>
  <si>
    <t>7) A matrícula será realizada pelo professor responsável assim que comprovar que o aluno conseguiu a pontuação mínima necessária. Não existe data específica para a matrícula, porém ela somente poderá ser feita antes do fechamento do sistema, no final do semestre.</t>
  </si>
  <si>
    <t>Leia com atenção as informações abaixo:</t>
  </si>
  <si>
    <t xml:space="preserve">Declaro que:  </t>
  </si>
  <si>
    <t>Os documentos comprobatórios tem as informações mínimas necessárias a cada caso, por exemplo: data, local, nome da instituição, atividade, carga horária, etc</t>
  </si>
  <si>
    <t>Os documentos comprobatórios tem informações de contato, nome telefone para confirmação (acrescentar a lápis se não tiver).</t>
  </si>
  <si>
    <t>Os documentos comprobatórios estão com data compatível ao período em que o aluno esteve matriculado.</t>
  </si>
  <si>
    <t>Os documentos comprobatórios foram NUMERADOS (lápis, post_it, papel e clips, etc.) e os números constam na coluna "NÚMERAÇÃO DOS DOCUMENTOS COMPROBATÓRIOS"</t>
  </si>
  <si>
    <r>
      <t xml:space="preserve">Os documentos são verdadeiros. </t>
    </r>
    <r>
      <rPr>
        <b/>
        <sz val="12"/>
        <color rgb="FFFF0000"/>
        <rFont val="Calibri"/>
        <family val="2"/>
        <scheme val="minor"/>
      </rPr>
      <t>TENHO CIÊNCIA QUE APRESENTAR DOCUMENTOS COM INFORMAÇÕES FALSAS É CRIME, CONFORME OS ARTIGOS 296 A 305 DO CÓDIGO PENAL BRASILEIRO.</t>
    </r>
  </si>
  <si>
    <t>Cód</t>
  </si>
  <si>
    <t>QT1</t>
  </si>
  <si>
    <t>QT2</t>
  </si>
  <si>
    <t>Pts</t>
  </si>
  <si>
    <t>Numeração da documentação</t>
  </si>
  <si>
    <t>Atividade</t>
  </si>
  <si>
    <t>Potuação</t>
  </si>
  <si>
    <t>Observações</t>
  </si>
  <si>
    <t>Grupo 1 - Atividades de complementação da formação social, humana e cultural, estando inclusas: (Max. 30 pontos)</t>
  </si>
  <si>
    <t>1i</t>
  </si>
  <si>
    <r>
      <t xml:space="preserve">i) Atividades esportivas </t>
    </r>
    <r>
      <rPr>
        <sz val="11"/>
        <color rgb="FFFF0000"/>
        <rFont val="Calibri"/>
        <family val="2"/>
        <scheme val="minor"/>
      </rPr>
      <t>(ginástica laboral não é considerada atividade esportiva)</t>
    </r>
  </si>
  <si>
    <t>0,5pts / h (limitado a 10pts pontos / semestre)</t>
  </si>
  <si>
    <t>QT1=quantidade de horas
QT2=quantidade de semestres</t>
  </si>
  <si>
    <t>1ii</t>
  </si>
  <si>
    <t>ii) Língua estrangeira</t>
  </si>
  <si>
    <t>1iii</t>
  </si>
  <si>
    <t>iii) Atividades artísticas e culturais</t>
  </si>
  <si>
    <t>1iv</t>
  </si>
  <si>
    <t>iv) Organizador de exposições e seminários de cunho artístico ou cultural</t>
  </si>
  <si>
    <t>20 pts / evento</t>
  </si>
  <si>
    <t>QT1=quantidade de eventos</t>
  </si>
  <si>
    <t>1v</t>
  </si>
  <si>
    <t>v) Exposição em eventos artísticos ou culturais</t>
  </si>
  <si>
    <t>20 pts / exposição</t>
  </si>
  <si>
    <t>QT1=quantidade de exposições</t>
  </si>
  <si>
    <t>1vi</t>
  </si>
  <si>
    <t>vi) Participar de cursos, congressos e seminarios nas áreas artísiticas e culturais</t>
  </si>
  <si>
    <t>0,75 pt / hora</t>
  </si>
  <si>
    <t>1vii</t>
  </si>
  <si>
    <t>vii) Atividades artísticas e culturais - PROFERIR PALESTRA</t>
  </si>
  <si>
    <t>1,5 pt / hora</t>
  </si>
  <si>
    <t>1viii</t>
  </si>
  <si>
    <t>viii) Atividades artísticas e culturais - Se apresentar em eventos artísticos</t>
  </si>
  <si>
    <t>4 pts / apresentação</t>
  </si>
  <si>
    <t>QT1=quantidade de apresentações</t>
  </si>
  <si>
    <t>1ix</t>
  </si>
  <si>
    <t>ix) assistir eventos culturais (específico para Sistemas de Telecomunicações)</t>
  </si>
  <si>
    <t>1 pt / evento</t>
  </si>
  <si>
    <t>1x</t>
  </si>
  <si>
    <t>x) Atividades esportivas - COMPETIÇÕES ESPORTIVAS</t>
  </si>
  <si>
    <t>4 pts / dia</t>
  </si>
  <si>
    <t>QT1=quantidade de dias</t>
  </si>
  <si>
    <t>Total</t>
  </si>
  <si>
    <t>Grupo 2 - Atividades de cunho comunitário e de interesse coletivo, estando Inclusas: (Max. 30 pontos)</t>
  </si>
  <si>
    <t>2i</t>
  </si>
  <si>
    <t>i) Participação em diretórios acadêmicos ou entidades de classe</t>
  </si>
  <si>
    <t>5 pts/semestre</t>
  </si>
  <si>
    <t>QT1=quantidade de semestres</t>
  </si>
  <si>
    <t>2ii</t>
  </si>
  <si>
    <t>ii) Atividades voluntárias</t>
  </si>
  <si>
    <t>0,5pts / h (limitado a 10pts pontos / semestre )</t>
  </si>
  <si>
    <t>2iii</t>
  </si>
  <si>
    <t>iii) atividades beneficientes</t>
  </si>
  <si>
    <t>2iv</t>
  </si>
  <si>
    <t>iv) Instrutor em palestras e cursos</t>
  </si>
  <si>
    <t>5 pts / h</t>
  </si>
  <si>
    <t>QT1=quantidade de horas</t>
  </si>
  <si>
    <t>2v</t>
  </si>
  <si>
    <t>v) Instrutor de cursos preparatórios e reforço escolar</t>
  </si>
  <si>
    <t>2vi</t>
  </si>
  <si>
    <t>vi) padrinho de aluno</t>
  </si>
  <si>
    <t>Ver regra no final da tabela</t>
  </si>
  <si>
    <t>QT1a=quantidade de alunos
QT1b=quantidade dedisciplinas
QT2=quantidade de semestres</t>
  </si>
  <si>
    <t>2vii</t>
  </si>
  <si>
    <t>vii) Projetos de extensão e interesse social</t>
  </si>
  <si>
    <t>15 pts / part. em proj.</t>
  </si>
  <si>
    <t>QT1=quantidade de projetos</t>
  </si>
  <si>
    <t>2viii</t>
  </si>
  <si>
    <t>viii) Doação de sangue, plaquetas, cadastro como doador de medula óssea</t>
  </si>
  <si>
    <t>5 pts por doação ou cadastro</t>
  </si>
  <si>
    <t>QT1=quantidade de doações</t>
  </si>
  <si>
    <t>Grupo 3 - Atividades de iniciação científica, tecnológica e de formação profissional, estando inclusas: (Max. 40 pontos)</t>
  </si>
  <si>
    <t>3i</t>
  </si>
  <si>
    <t>i) participar de cursos, mini-cursos e palestras na área técnica ou de gestão</t>
  </si>
  <si>
    <t xml:space="preserve"> 0,5 pt / h </t>
  </si>
  <si>
    <t>3ii</t>
  </si>
  <si>
    <t>ii) Apresentador trabalhos em seminários técnicocientíficos, congressos)</t>
  </si>
  <si>
    <t>3iii</t>
  </si>
  <si>
    <t>iii) Projetos de iniciação científica e tecnológica</t>
  </si>
  <si>
    <t xml:space="preserve"> 30 pts / part.</t>
  </si>
  <si>
    <t>QT1=quantidade de participações</t>
  </si>
  <si>
    <t>3iv</t>
  </si>
  <si>
    <t>iv) Exposições técnicocientíficas</t>
  </si>
  <si>
    <t xml:space="preserve"> 20 pts / evento.</t>
  </si>
  <si>
    <t>3v</t>
  </si>
  <si>
    <t>v) Publicações em revistas técnicas</t>
  </si>
  <si>
    <t xml:space="preserve"> 10 pts / public.</t>
  </si>
  <si>
    <t>QT1=quantidade de publicações</t>
  </si>
  <si>
    <t>3vi</t>
  </si>
  <si>
    <t>vi) Publicação em anais eventos técnico-científicos</t>
  </si>
  <si>
    <t>3vii</t>
  </si>
  <si>
    <t>vii) Estágio não obrigatório</t>
  </si>
  <si>
    <t>3viii</t>
  </si>
  <si>
    <t>viii) Trabalho na área do curso.</t>
  </si>
  <si>
    <t>3ix</t>
  </si>
  <si>
    <t>ix) Trabalho como empreendedor</t>
  </si>
  <si>
    <t xml:space="preserve"> 0,5 pt / h</t>
  </si>
  <si>
    <t>3x</t>
  </si>
  <si>
    <t>x) Visitas técnicas</t>
  </si>
  <si>
    <t xml:space="preserve"> 5 pts / visita</t>
  </si>
  <si>
    <t>QT1=quantidade de visitas</t>
  </si>
  <si>
    <t>3xi</t>
  </si>
  <si>
    <t>xi) Enriquecimento curricular</t>
  </si>
  <si>
    <t xml:space="preserve"> 1 pt / h </t>
  </si>
  <si>
    <t>3xii</t>
  </si>
  <si>
    <t xml:space="preserve">xii) Empresa Junior, hotel e incubadora tecnológica </t>
  </si>
  <si>
    <t>30 pts / part.</t>
  </si>
  <si>
    <t>3xiii</t>
  </si>
  <si>
    <t xml:space="preserve">xiii) Projetos multi e interdisciplinares </t>
  </si>
  <si>
    <t>10 pts / part.</t>
  </si>
  <si>
    <t>3xiv</t>
  </si>
  <si>
    <t>xiv) monitor em disciplinas do curso</t>
  </si>
  <si>
    <t xml:space="preserve"> 10 pts/sem</t>
  </si>
  <si>
    <t>Regra de pontuação para o item 2vi</t>
  </si>
  <si>
    <t>- Padrinho que possui apenas um afilhado em uma disciplina = 5 pontos/semestre</t>
  </si>
  <si>
    <t>- Padrinho que possui apenas um afilhado em duas disciplinas = 7 pontos/semestre</t>
  </si>
  <si>
    <t>- Padrinho que possui dois afilhados em uma mesma disciplina = 7 pontos/semestre</t>
  </si>
  <si>
    <t>- Padrinho que possui dois afilhados em disciplinas diferentes = 10 pontos/semestre</t>
  </si>
  <si>
    <t>- Padrinho que se dispõe a atender uma turma inteira em uma disciplina = 10 pontos/semestre (se a turma tiver dois padrinhos dividindo o atendimento, atribui-se 5 pontos para cada)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</si>
</sst>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333333"/>
      <name val="Verdana"/>
      <family val="2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7" fillId="4" borderId="11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3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5" borderId="1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17" xfId="0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2" borderId="0" xfId="0" applyFill="1" applyAlignment="1" applyProtection="1">
      <alignment horizontal="left" vertical="center"/>
    </xf>
    <xf numFmtId="0" fontId="5" fillId="5" borderId="8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</xf>
    <xf numFmtId="0" fontId="14" fillId="7" borderId="18" xfId="0" applyFont="1" applyFill="1" applyBorder="1" applyAlignment="1">
      <alignment horizontal="left" vertical="center" wrapText="1"/>
    </xf>
    <xf numFmtId="0" fontId="14" fillId="7" borderId="19" xfId="0" applyFont="1" applyFill="1" applyBorder="1" applyAlignment="1">
      <alignment horizontal="left" vertical="center" wrapText="1"/>
    </xf>
    <xf numFmtId="0" fontId="14" fillId="7" borderId="21" xfId="0" applyFont="1" applyFill="1" applyBorder="1" applyAlignment="1">
      <alignment horizontal="left" vertical="center" wrapText="1"/>
    </xf>
    <xf numFmtId="0" fontId="14" fillId="7" borderId="12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7" xfId="0" applyFont="1" applyFill="1" applyBorder="1" applyAlignment="1">
      <alignment horizontal="left" vertical="center" wrapText="1"/>
    </xf>
    <xf numFmtId="0" fontId="14" fillId="7" borderId="22" xfId="0" applyFont="1" applyFill="1" applyBorder="1" applyAlignment="1">
      <alignment horizontal="left" vertical="center" wrapText="1"/>
    </xf>
    <xf numFmtId="0" fontId="14" fillId="7" borderId="23" xfId="0" applyFont="1" applyFill="1" applyBorder="1" applyAlignment="1">
      <alignment horizontal="left" vertical="center" wrapText="1"/>
    </xf>
    <xf numFmtId="0" fontId="14" fillId="7" borderId="24" xfId="0" applyFont="1" applyFill="1" applyBorder="1" applyAlignment="1">
      <alignment horizontal="left" vertical="center" wrapText="1"/>
    </xf>
    <xf numFmtId="0" fontId="2" fillId="7" borderId="15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horizontal="center" vertical="center"/>
    </xf>
    <xf numFmtId="0" fontId="0" fillId="7" borderId="17" xfId="0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15" fillId="7" borderId="2" xfId="0" applyFont="1" applyFill="1" applyBorder="1" applyAlignment="1" applyProtection="1">
      <alignment horizontal="left" vertical="center"/>
    </xf>
    <xf numFmtId="0" fontId="4" fillId="7" borderId="3" xfId="0" applyFont="1" applyFill="1" applyBorder="1" applyAlignment="1" applyProtection="1">
      <alignment horizontal="left" vertical="center"/>
    </xf>
    <xf numFmtId="0" fontId="4" fillId="7" borderId="4" xfId="0" applyFont="1" applyFill="1" applyBorder="1" applyAlignment="1" applyProtection="1">
      <alignment horizontal="left" vertical="center"/>
    </xf>
    <xf numFmtId="0" fontId="5" fillId="7" borderId="5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6" borderId="8" xfId="0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0" fontId="5" fillId="3" borderId="9" xfId="0" applyFont="1" applyFill="1" applyBorder="1" applyAlignment="1" applyProtection="1">
      <alignment horizontal="left" vertical="center"/>
    </xf>
    <xf numFmtId="0" fontId="5" fillId="3" borderId="0" xfId="0" applyFont="1" applyFill="1" applyAlignment="1" applyProtection="1">
      <alignment horizontal="left" vertical="center"/>
    </xf>
    <xf numFmtId="0" fontId="5" fillId="3" borderId="10" xfId="0" applyFont="1" applyFill="1" applyBorder="1" applyAlignment="1" applyProtection="1">
      <alignment horizontal="left" vertical="center"/>
    </xf>
    <xf numFmtId="0" fontId="5" fillId="7" borderId="1" xfId="0" applyFont="1" applyFill="1" applyBorder="1" applyAlignment="1" applyProtection="1">
      <alignment horizontal="left" vertical="center"/>
    </xf>
    <xf numFmtId="0" fontId="5" fillId="7" borderId="6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left" vertical="center"/>
      <protection locked="0"/>
    </xf>
    <xf numFmtId="0" fontId="0" fillId="4" borderId="8" xfId="0" applyFill="1" applyBorder="1" applyAlignment="1" applyProtection="1">
      <alignment horizontal="left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10" xfId="0" applyFont="1" applyBorder="1" applyAlignment="1" applyProtection="1">
      <alignment horizontal="left" vertical="center"/>
    </xf>
    <xf numFmtId="0" fontId="10" fillId="0" borderId="12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0" fillId="0" borderId="10" xfId="0" applyFont="1" applyBorder="1" applyAlignment="1" applyProtection="1">
      <alignment horizontal="left" vertical="center"/>
    </xf>
    <xf numFmtId="0" fontId="5" fillId="3" borderId="9" xfId="0" applyFont="1" applyFill="1" applyBorder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left" vertical="center" wrapText="1"/>
    </xf>
    <xf numFmtId="0" fontId="5" fillId="3" borderId="10" xfId="0" applyFont="1" applyFill="1" applyBorder="1" applyAlignment="1" applyProtection="1">
      <alignment horizontal="left" vertical="center" wrapText="1"/>
    </xf>
    <xf numFmtId="0" fontId="5" fillId="3" borderId="5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6" xfId="0" applyFont="1" applyFill="1" applyBorder="1" applyAlignment="1" applyProtection="1">
      <alignment horizontal="left" vertical="center" wrapText="1"/>
    </xf>
    <xf numFmtId="0" fontId="5" fillId="5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 wrapText="1"/>
    </xf>
    <xf numFmtId="0" fontId="10" fillId="0" borderId="14" xfId="0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 textRotation="90" wrapText="1"/>
    </xf>
    <xf numFmtId="0" fontId="0" fillId="0" borderId="8" xfId="0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right" vertical="center"/>
    </xf>
    <xf numFmtId="0" fontId="12" fillId="0" borderId="8" xfId="0" applyFont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5" fillId="5" borderId="8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center" textRotation="90" wrapText="1"/>
    </xf>
    <xf numFmtId="0" fontId="5" fillId="5" borderId="15" xfId="0" applyFont="1" applyFill="1" applyBorder="1" applyAlignment="1" applyProtection="1">
      <alignment horizontal="center" vertical="center"/>
      <protection locked="0"/>
    </xf>
    <xf numFmtId="0" fontId="5" fillId="5" borderId="16" xfId="0" applyFont="1" applyFill="1" applyBorder="1" applyAlignment="1" applyProtection="1">
      <alignment horizontal="center" vertical="center"/>
      <protection locked="0"/>
    </xf>
    <xf numFmtId="0" fontId="5" fillId="5" borderId="17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right" vertical="center"/>
    </xf>
    <xf numFmtId="0" fontId="0" fillId="2" borderId="18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5" fillId="5" borderId="20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14A4E-3A3F-4046-B0AD-B61D4BACC039}">
  <dimension ref="A1:AK196"/>
  <sheetViews>
    <sheetView tabSelected="1" topLeftCell="A49" zoomScale="70" zoomScaleNormal="70" workbookViewId="0">
      <selection activeCell="C23" sqref="C23:AB23"/>
    </sheetView>
  </sheetViews>
  <sheetFormatPr defaultRowHeight="15"/>
  <cols>
    <col min="1" max="1" width="3.140625" style="10" customWidth="1"/>
    <col min="2" max="3" width="6.7109375" style="10" customWidth="1"/>
    <col min="4" max="4" width="6.140625" style="10" customWidth="1"/>
    <col min="5" max="8" width="7.7109375" style="10" customWidth="1"/>
    <col min="9" max="11" width="6.140625" style="10" customWidth="1"/>
    <col min="12" max="12" width="8.7109375" style="10" customWidth="1"/>
    <col min="13" max="28" width="9.140625" style="10"/>
    <col min="29" max="29" width="3.28515625" style="10" customWidth="1"/>
    <col min="30" max="16384" width="9.140625" style="10"/>
  </cols>
  <sheetData>
    <row r="1" spans="1:37" s="3" customFormat="1" ht="26.25">
      <c r="A1" s="17"/>
      <c r="B1" s="17"/>
      <c r="C1" s="17"/>
      <c r="D1" s="17"/>
      <c r="E1" s="17"/>
      <c r="F1" s="17"/>
      <c r="G1" s="17"/>
      <c r="H1" s="17"/>
      <c r="I1" s="17"/>
      <c r="J1" s="17"/>
      <c r="K1" s="35" t="s">
        <v>0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17"/>
      <c r="X1" s="17"/>
      <c r="Y1" s="17"/>
      <c r="Z1" s="17"/>
      <c r="AA1" s="17"/>
      <c r="AB1" s="17"/>
      <c r="AC1" s="17"/>
    </row>
    <row r="2" spans="1:37" s="3" customFormat="1" ht="26.25">
      <c r="A2" s="17"/>
      <c r="B2" s="17"/>
      <c r="C2" s="17"/>
      <c r="D2" s="17"/>
      <c r="E2" s="17"/>
      <c r="F2" s="17"/>
      <c r="G2" s="17"/>
      <c r="H2" s="17"/>
      <c r="I2" s="17"/>
      <c r="J2" s="17"/>
      <c r="K2" s="35" t="s">
        <v>1</v>
      </c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17"/>
      <c r="X2" s="17"/>
      <c r="Y2" s="17"/>
      <c r="Z2" s="17"/>
      <c r="AA2" s="17"/>
      <c r="AB2" s="17"/>
      <c r="AC2" s="17"/>
    </row>
    <row r="3" spans="1:37" s="3" customFormat="1" ht="26.25">
      <c r="A3" s="17"/>
      <c r="B3" s="17"/>
      <c r="C3" s="17"/>
      <c r="D3" s="17"/>
      <c r="E3" s="17"/>
      <c r="F3" s="17"/>
      <c r="G3" s="17"/>
      <c r="H3" s="17"/>
      <c r="I3" s="17"/>
      <c r="J3" s="17"/>
      <c r="K3" s="35" t="s">
        <v>2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17"/>
      <c r="X3" s="17"/>
      <c r="Y3" s="17"/>
      <c r="Z3" s="17"/>
      <c r="AA3" s="17"/>
      <c r="AB3" s="17"/>
      <c r="AC3" s="17"/>
    </row>
    <row r="4" spans="1:37" s="3" customFormat="1" ht="27" thickBot="1">
      <c r="A4" s="17"/>
      <c r="B4" s="17"/>
      <c r="C4" s="17"/>
      <c r="D4" s="17"/>
      <c r="E4" s="17"/>
      <c r="F4" s="17"/>
      <c r="G4" s="17"/>
      <c r="H4" s="17"/>
      <c r="I4" s="17"/>
      <c r="J4" s="36" t="s">
        <v>3</v>
      </c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4"/>
      <c r="Y4" s="4"/>
      <c r="Z4" s="4"/>
      <c r="AA4" s="4"/>
      <c r="AB4" s="4"/>
      <c r="AC4" s="4"/>
      <c r="AD4" s="5"/>
      <c r="AE4" s="5"/>
      <c r="AF4" s="5"/>
      <c r="AG4" s="5"/>
      <c r="AH4" s="5"/>
      <c r="AI4" s="5"/>
      <c r="AJ4" s="5"/>
      <c r="AK4" s="5"/>
    </row>
    <row r="5" spans="1:37" s="3" customFormat="1" ht="26.25">
      <c r="A5" s="17"/>
      <c r="B5" s="37" t="s">
        <v>4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9"/>
      <c r="AC5" s="4"/>
      <c r="AD5" s="5"/>
      <c r="AE5" s="5"/>
      <c r="AF5" s="5"/>
      <c r="AG5" s="5"/>
      <c r="AH5" s="5"/>
      <c r="AI5" s="5"/>
      <c r="AJ5" s="5"/>
      <c r="AK5" s="5"/>
    </row>
    <row r="6" spans="1:37" s="3" customFormat="1" ht="27" thickBot="1">
      <c r="A6" s="17"/>
      <c r="B6" s="40" t="s">
        <v>5</v>
      </c>
      <c r="C6" s="41"/>
      <c r="D6" s="41"/>
      <c r="E6" s="41"/>
      <c r="F6" s="22"/>
      <c r="G6" s="42" t="s">
        <v>6</v>
      </c>
      <c r="H6" s="42"/>
      <c r="I6" s="41" t="s">
        <v>7</v>
      </c>
      <c r="J6" s="41"/>
      <c r="K6" s="41"/>
      <c r="L6" s="6" t="s">
        <v>8</v>
      </c>
      <c r="M6" s="41" t="s">
        <v>9</v>
      </c>
      <c r="N6" s="41"/>
      <c r="O6" s="42" t="s">
        <v>6</v>
      </c>
      <c r="P6" s="42"/>
      <c r="Q6" s="41" t="s">
        <v>10</v>
      </c>
      <c r="R6" s="41"/>
      <c r="S6" s="41" t="s">
        <v>9</v>
      </c>
      <c r="T6" s="41"/>
      <c r="U6" s="6" t="s">
        <v>8</v>
      </c>
      <c r="V6" s="52" t="s">
        <v>11</v>
      </c>
      <c r="W6" s="52"/>
      <c r="X6" s="52"/>
      <c r="Y6" s="52"/>
      <c r="Z6" s="52"/>
      <c r="AA6" s="52"/>
      <c r="AB6" s="53"/>
      <c r="AC6" s="4"/>
      <c r="AD6" s="5"/>
      <c r="AE6" s="5"/>
      <c r="AF6" s="5"/>
      <c r="AG6" s="5"/>
      <c r="AH6" s="5"/>
      <c r="AI6" s="5"/>
      <c r="AJ6" s="5"/>
      <c r="AK6" s="5"/>
    </row>
    <row r="7" spans="1:37" s="3" customForma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37" s="3" customFormat="1" ht="30" customHeight="1">
      <c r="A8" s="17"/>
      <c r="B8" s="54" t="s">
        <v>12</v>
      </c>
      <c r="C8" s="54"/>
      <c r="D8" s="54"/>
      <c r="E8" s="55"/>
      <c r="F8" s="21"/>
      <c r="G8" s="56"/>
      <c r="H8" s="57"/>
      <c r="I8" s="57"/>
      <c r="J8" s="57"/>
      <c r="K8" s="57"/>
      <c r="L8" s="57"/>
      <c r="M8" s="57"/>
      <c r="N8" s="57"/>
      <c r="O8" s="54" t="s">
        <v>13</v>
      </c>
      <c r="P8" s="54"/>
      <c r="Q8" s="54"/>
      <c r="R8" s="58"/>
      <c r="S8" s="58"/>
      <c r="T8" s="17"/>
      <c r="U8" s="54" t="s">
        <v>14</v>
      </c>
      <c r="V8" s="54"/>
      <c r="W8" s="54"/>
      <c r="X8" s="55"/>
      <c r="Y8" s="58"/>
      <c r="Z8" s="58"/>
      <c r="AA8" s="58"/>
      <c r="AB8" s="59"/>
      <c r="AC8" s="17"/>
    </row>
    <row r="9" spans="1:37" s="3" customForma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20"/>
      <c r="Y9" s="7"/>
      <c r="Z9" s="7"/>
      <c r="AA9" s="7"/>
      <c r="AB9" s="17"/>
      <c r="AC9" s="17"/>
    </row>
    <row r="10" spans="1:37" s="3" customFormat="1" ht="30" customHeigh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43" t="s">
        <v>15</v>
      </c>
      <c r="L10" s="43"/>
      <c r="M10" s="43"/>
      <c r="N10" s="44">
        <f>IF((H41+H52+H69)&lt;100,H41+H52+H69,100)</f>
        <v>0</v>
      </c>
      <c r="O10" s="44"/>
      <c r="P10" s="8"/>
      <c r="Q10" s="43" t="s">
        <v>16</v>
      </c>
      <c r="R10" s="43"/>
      <c r="S10" s="45"/>
      <c r="T10" s="44" t="str">
        <f>IF(AND(G8&lt;&gt;"",R8&lt;&gt;"",Y8&lt;&gt;"",AA8&lt;&gt;"",B23&lt;&gt;"",B24&lt;&gt;"",B25&lt;&gt;"",B26&lt;&gt;"",B27&lt;&gt;"",H41&gt;=20,H52&gt;=20,H69&gt;=20,N10&gt;=70),"APROVADO","")</f>
        <v/>
      </c>
      <c r="U10" s="44"/>
      <c r="V10" s="44"/>
      <c r="W10" s="17"/>
      <c r="X10" s="17"/>
      <c r="Y10" s="17"/>
      <c r="Z10" s="7"/>
      <c r="AA10" s="17"/>
      <c r="AB10" s="17"/>
      <c r="AC10" s="17"/>
    </row>
    <row r="11" spans="1:37" s="3" customFormat="1" ht="15.75" thickBo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37" s="3" customFormat="1" ht="30" customHeight="1">
      <c r="A12" s="17"/>
      <c r="B12" s="46" t="s">
        <v>17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8"/>
      <c r="AC12" s="17"/>
    </row>
    <row r="13" spans="1:37" s="3" customFormat="1" ht="22.5" customHeight="1">
      <c r="A13" s="17"/>
      <c r="B13" s="49" t="s">
        <v>18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1"/>
      <c r="AC13" s="17"/>
    </row>
    <row r="14" spans="1:37" s="3" customFormat="1" ht="22.5" customHeight="1">
      <c r="A14" s="17"/>
      <c r="B14" s="49" t="s">
        <v>19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1"/>
      <c r="AC14" s="17"/>
    </row>
    <row r="15" spans="1:37" s="3" customFormat="1" ht="34.5" customHeight="1">
      <c r="A15" s="17"/>
      <c r="B15" s="69" t="s">
        <v>20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1"/>
      <c r="AC15" s="17"/>
    </row>
    <row r="16" spans="1:37" s="3" customFormat="1" ht="22.5" customHeight="1">
      <c r="A16" s="17"/>
      <c r="B16" s="69" t="s">
        <v>21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1"/>
      <c r="AC16" s="17"/>
    </row>
    <row r="17" spans="1:29" s="3" customFormat="1" ht="22.5" customHeight="1">
      <c r="A17" s="17"/>
      <c r="B17" s="49" t="s">
        <v>22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1"/>
      <c r="AC17" s="17"/>
    </row>
    <row r="18" spans="1:29" s="3" customFormat="1" ht="22.5" customHeight="1">
      <c r="A18" s="17"/>
      <c r="B18" s="49" t="s">
        <v>23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1"/>
      <c r="AC18" s="17"/>
    </row>
    <row r="19" spans="1:29" s="3" customFormat="1" ht="34.5" customHeight="1" thickBot="1">
      <c r="A19" s="17"/>
      <c r="B19" s="72" t="s">
        <v>24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4"/>
      <c r="AC19" s="17"/>
    </row>
    <row r="20" spans="1:29" s="3" customFormat="1" ht="15.75" thickBo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s="3" customFormat="1" ht="23.25">
      <c r="A21" s="17"/>
      <c r="B21" s="60" t="s">
        <v>25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2"/>
      <c r="AC21" s="17"/>
    </row>
    <row r="22" spans="1:29" s="3" customFormat="1" ht="18.75">
      <c r="A22" s="17"/>
      <c r="B22" s="63" t="s">
        <v>26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5"/>
      <c r="AC22" s="17"/>
    </row>
    <row r="23" spans="1:29" s="3" customFormat="1" ht="24.75" customHeight="1">
      <c r="A23" s="17"/>
      <c r="B23" s="1"/>
      <c r="C23" s="66" t="s">
        <v>27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8"/>
      <c r="AC23" s="17"/>
    </row>
    <row r="24" spans="1:29" s="3" customFormat="1" ht="24.75" customHeight="1">
      <c r="A24" s="17"/>
      <c r="B24" s="1"/>
      <c r="C24" s="66" t="s">
        <v>28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8"/>
      <c r="AC24" s="17"/>
    </row>
    <row r="25" spans="1:29" s="3" customFormat="1" ht="24.75" customHeight="1">
      <c r="A25" s="17"/>
      <c r="B25" s="1"/>
      <c r="C25" s="66" t="s">
        <v>29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8"/>
      <c r="AC25" s="17"/>
    </row>
    <row r="26" spans="1:29" s="3" customFormat="1" ht="24.75" customHeight="1">
      <c r="A26" s="17"/>
      <c r="B26" s="1"/>
      <c r="C26" s="66" t="s">
        <v>30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8"/>
      <c r="AC26" s="17"/>
    </row>
    <row r="27" spans="1:29" s="3" customFormat="1" ht="24.75" customHeight="1" thickBot="1">
      <c r="A27" s="17"/>
      <c r="B27" s="2"/>
      <c r="C27" s="77" t="s">
        <v>31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9"/>
      <c r="AC27" s="17"/>
    </row>
    <row r="28" spans="1:29" s="3" customFormat="1" ht="12.75" customHeight="1">
      <c r="A28" s="17"/>
      <c r="B28" s="17"/>
      <c r="C28" s="17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7"/>
      <c r="Y28" s="17"/>
      <c r="Z28" s="17"/>
      <c r="AA28" s="17"/>
      <c r="AB28" s="17"/>
      <c r="AC28" s="17"/>
    </row>
    <row r="29" spans="1:29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s="12" customFormat="1" ht="23.25" customHeight="1">
      <c r="A30" s="11"/>
      <c r="B30" s="11"/>
      <c r="C30" s="11"/>
      <c r="D30" s="19" t="s">
        <v>32</v>
      </c>
      <c r="E30" s="81" t="s">
        <v>33</v>
      </c>
      <c r="F30" s="83"/>
      <c r="G30" s="19" t="s">
        <v>34</v>
      </c>
      <c r="H30" s="19" t="s">
        <v>35</v>
      </c>
      <c r="I30" s="80" t="s">
        <v>36</v>
      </c>
      <c r="J30" s="80"/>
      <c r="K30" s="80"/>
      <c r="L30" s="80"/>
      <c r="M30" s="81" t="s">
        <v>37</v>
      </c>
      <c r="N30" s="82"/>
      <c r="O30" s="82"/>
      <c r="P30" s="82"/>
      <c r="Q30" s="82"/>
      <c r="R30" s="83"/>
      <c r="S30" s="80" t="s">
        <v>38</v>
      </c>
      <c r="T30" s="80"/>
      <c r="U30" s="80"/>
      <c r="V30" s="81" t="s">
        <v>39</v>
      </c>
      <c r="W30" s="82"/>
      <c r="X30" s="82"/>
      <c r="Y30" s="82"/>
      <c r="Z30" s="82"/>
      <c r="AA30" s="82"/>
      <c r="AB30" s="83"/>
      <c r="AC30" s="11"/>
    </row>
    <row r="31" spans="1:29" ht="29.25" customHeight="1">
      <c r="A31" s="20"/>
      <c r="B31" s="84" t="s">
        <v>40</v>
      </c>
      <c r="C31" s="84"/>
      <c r="D31" s="13" t="s">
        <v>41</v>
      </c>
      <c r="E31" s="94"/>
      <c r="F31" s="96"/>
      <c r="G31" s="18"/>
      <c r="H31" s="14">
        <f>IF(AND(E31&lt;&gt;"",I31=""),"*",IF(E31*0.5&lt;G31*10,E31*0.5,G31*10))</f>
        <v>0</v>
      </c>
      <c r="I31" s="75"/>
      <c r="J31" s="75"/>
      <c r="K31" s="75"/>
      <c r="L31" s="75"/>
      <c r="M31" s="76" t="s">
        <v>42</v>
      </c>
      <c r="N31" s="76"/>
      <c r="O31" s="76"/>
      <c r="P31" s="76"/>
      <c r="Q31" s="76"/>
      <c r="R31" s="76"/>
      <c r="S31" s="76" t="s">
        <v>43</v>
      </c>
      <c r="T31" s="76"/>
      <c r="U31" s="76"/>
      <c r="V31" s="76" t="s">
        <v>44</v>
      </c>
      <c r="W31" s="76"/>
      <c r="X31" s="76"/>
      <c r="Y31" s="76"/>
      <c r="Z31" s="76"/>
      <c r="AA31" s="76"/>
      <c r="AB31" s="76"/>
      <c r="AC31" s="20"/>
    </row>
    <row r="32" spans="1:29" ht="29.25" customHeight="1">
      <c r="A32" s="20"/>
      <c r="B32" s="84"/>
      <c r="C32" s="84"/>
      <c r="D32" s="13" t="s">
        <v>45</v>
      </c>
      <c r="E32" s="94"/>
      <c r="F32" s="96"/>
      <c r="G32" s="18"/>
      <c r="H32" s="14">
        <f>IF(AND(E32&lt;&gt;"",I32=""),"*",IF(E32*0.5&lt;G32*10,E32*0.5,G32*10))</f>
        <v>0</v>
      </c>
      <c r="I32" s="75"/>
      <c r="J32" s="75"/>
      <c r="K32" s="75"/>
      <c r="L32" s="75"/>
      <c r="M32" s="76" t="s">
        <v>46</v>
      </c>
      <c r="N32" s="76"/>
      <c r="O32" s="76"/>
      <c r="P32" s="76"/>
      <c r="Q32" s="76"/>
      <c r="R32" s="76"/>
      <c r="S32" s="76" t="s">
        <v>43</v>
      </c>
      <c r="T32" s="76"/>
      <c r="U32" s="76"/>
      <c r="V32" s="76" t="s">
        <v>44</v>
      </c>
      <c r="W32" s="76"/>
      <c r="X32" s="76"/>
      <c r="Y32" s="76"/>
      <c r="Z32" s="76"/>
      <c r="AA32" s="76"/>
      <c r="AB32" s="76"/>
      <c r="AC32" s="20"/>
    </row>
    <row r="33" spans="1:29" ht="29.25" customHeight="1">
      <c r="A33" s="20"/>
      <c r="B33" s="84"/>
      <c r="C33" s="84"/>
      <c r="D33" s="13" t="s">
        <v>47</v>
      </c>
      <c r="E33" s="94"/>
      <c r="F33" s="96"/>
      <c r="G33" s="18"/>
      <c r="H33" s="14">
        <f>IF(AND(E33&lt;&gt;"",I33=""),"*",IF(E33*0.5&lt;G33*10,E33*0.5,G33*10))</f>
        <v>0</v>
      </c>
      <c r="I33" s="75"/>
      <c r="J33" s="75"/>
      <c r="K33" s="75"/>
      <c r="L33" s="75"/>
      <c r="M33" s="76" t="s">
        <v>48</v>
      </c>
      <c r="N33" s="76"/>
      <c r="O33" s="76"/>
      <c r="P33" s="76"/>
      <c r="Q33" s="76"/>
      <c r="R33" s="76"/>
      <c r="S33" s="76" t="s">
        <v>43</v>
      </c>
      <c r="T33" s="76"/>
      <c r="U33" s="76"/>
      <c r="V33" s="76" t="s">
        <v>44</v>
      </c>
      <c r="W33" s="76"/>
      <c r="X33" s="76"/>
      <c r="Y33" s="76"/>
      <c r="Z33" s="76"/>
      <c r="AA33" s="76"/>
      <c r="AB33" s="76"/>
      <c r="AC33" s="20"/>
    </row>
    <row r="34" spans="1:29" ht="29.25" customHeight="1">
      <c r="A34" s="20"/>
      <c r="B34" s="84"/>
      <c r="C34" s="84"/>
      <c r="D34" s="13" t="s">
        <v>49</v>
      </c>
      <c r="E34" s="94"/>
      <c r="F34" s="96"/>
      <c r="G34" s="14"/>
      <c r="H34" s="14">
        <f>IF(AND(E34&lt;&gt;"",I34=""),"*",E34*20)</f>
        <v>0</v>
      </c>
      <c r="I34" s="75"/>
      <c r="J34" s="75"/>
      <c r="K34" s="75"/>
      <c r="L34" s="75"/>
      <c r="M34" s="76" t="s">
        <v>50</v>
      </c>
      <c r="N34" s="76"/>
      <c r="O34" s="76"/>
      <c r="P34" s="76"/>
      <c r="Q34" s="76"/>
      <c r="R34" s="76"/>
      <c r="S34" s="85" t="s">
        <v>51</v>
      </c>
      <c r="T34" s="85"/>
      <c r="U34" s="85"/>
      <c r="V34" s="85" t="s">
        <v>52</v>
      </c>
      <c r="W34" s="85"/>
      <c r="X34" s="85"/>
      <c r="Y34" s="85"/>
      <c r="Z34" s="85"/>
      <c r="AA34" s="85"/>
      <c r="AB34" s="85"/>
      <c r="AC34" s="20"/>
    </row>
    <row r="35" spans="1:29" ht="29.25" customHeight="1">
      <c r="A35" s="20"/>
      <c r="B35" s="84"/>
      <c r="C35" s="84"/>
      <c r="D35" s="13" t="s">
        <v>53</v>
      </c>
      <c r="E35" s="94"/>
      <c r="F35" s="96"/>
      <c r="G35" s="14"/>
      <c r="H35" s="14">
        <f>IF(AND(E35&lt;&gt;"",I35=""),"*",E35*20)</f>
        <v>0</v>
      </c>
      <c r="I35" s="75"/>
      <c r="J35" s="75"/>
      <c r="K35" s="75"/>
      <c r="L35" s="75"/>
      <c r="M35" s="76" t="s">
        <v>54</v>
      </c>
      <c r="N35" s="76"/>
      <c r="O35" s="76"/>
      <c r="P35" s="76"/>
      <c r="Q35" s="76"/>
      <c r="R35" s="76"/>
      <c r="S35" s="85" t="s">
        <v>55</v>
      </c>
      <c r="T35" s="85"/>
      <c r="U35" s="85"/>
      <c r="V35" s="85" t="s">
        <v>56</v>
      </c>
      <c r="W35" s="85"/>
      <c r="X35" s="85"/>
      <c r="Y35" s="85"/>
      <c r="Z35" s="85"/>
      <c r="AA35" s="85"/>
      <c r="AB35" s="85"/>
      <c r="AC35" s="20"/>
    </row>
    <row r="36" spans="1:29" ht="29.25" customHeight="1">
      <c r="A36" s="20"/>
      <c r="B36" s="84"/>
      <c r="C36" s="84"/>
      <c r="D36" s="13" t="s">
        <v>57</v>
      </c>
      <c r="E36" s="94"/>
      <c r="F36" s="96"/>
      <c r="G36" s="14"/>
      <c r="H36" s="14">
        <f>IF(AND(E36&lt;&gt;"",I36=""),"*",E36*0.75)</f>
        <v>0</v>
      </c>
      <c r="I36" s="75"/>
      <c r="J36" s="75"/>
      <c r="K36" s="75"/>
      <c r="L36" s="75"/>
      <c r="M36" s="76" t="s">
        <v>58</v>
      </c>
      <c r="N36" s="76"/>
      <c r="O36" s="76"/>
      <c r="P36" s="76"/>
      <c r="Q36" s="76"/>
      <c r="R36" s="76"/>
      <c r="S36" s="76" t="s">
        <v>59</v>
      </c>
      <c r="T36" s="76"/>
      <c r="U36" s="76"/>
      <c r="V36" s="76" t="s">
        <v>44</v>
      </c>
      <c r="W36" s="76"/>
      <c r="X36" s="76"/>
      <c r="Y36" s="76"/>
      <c r="Z36" s="76"/>
      <c r="AA36" s="76"/>
      <c r="AB36" s="76"/>
      <c r="AC36" s="20"/>
    </row>
    <row r="37" spans="1:29" ht="29.25" customHeight="1">
      <c r="A37" s="20"/>
      <c r="B37" s="84"/>
      <c r="C37" s="84"/>
      <c r="D37" s="13" t="s">
        <v>60</v>
      </c>
      <c r="E37" s="94"/>
      <c r="F37" s="96"/>
      <c r="G37" s="14"/>
      <c r="H37" s="14">
        <f>IF(AND(E37&lt;&gt;"",I37=""),"*",E37*1.5)</f>
        <v>0</v>
      </c>
      <c r="I37" s="75"/>
      <c r="J37" s="75"/>
      <c r="K37" s="75"/>
      <c r="L37" s="75"/>
      <c r="M37" s="76" t="s">
        <v>61</v>
      </c>
      <c r="N37" s="76"/>
      <c r="O37" s="76"/>
      <c r="P37" s="76"/>
      <c r="Q37" s="76"/>
      <c r="R37" s="76"/>
      <c r="S37" s="76" t="s">
        <v>62</v>
      </c>
      <c r="T37" s="76"/>
      <c r="U37" s="76"/>
      <c r="V37" s="76" t="s">
        <v>44</v>
      </c>
      <c r="W37" s="76"/>
      <c r="X37" s="76"/>
      <c r="Y37" s="76"/>
      <c r="Z37" s="76"/>
      <c r="AA37" s="76"/>
      <c r="AB37" s="76"/>
      <c r="AC37" s="20"/>
    </row>
    <row r="38" spans="1:29" ht="29.25" customHeight="1">
      <c r="A38" s="20"/>
      <c r="B38" s="84"/>
      <c r="C38" s="84"/>
      <c r="D38" s="13" t="s">
        <v>63</v>
      </c>
      <c r="E38" s="94"/>
      <c r="F38" s="96"/>
      <c r="G38" s="14"/>
      <c r="H38" s="14">
        <f>IF(AND(E38&lt;&gt;"",I38=""),"*",E38*4)</f>
        <v>0</v>
      </c>
      <c r="I38" s="75"/>
      <c r="J38" s="75"/>
      <c r="K38" s="75"/>
      <c r="L38" s="75"/>
      <c r="M38" s="76" t="s">
        <v>64</v>
      </c>
      <c r="N38" s="76"/>
      <c r="O38" s="76"/>
      <c r="P38" s="76"/>
      <c r="Q38" s="76"/>
      <c r="R38" s="76"/>
      <c r="S38" s="76" t="s">
        <v>65</v>
      </c>
      <c r="T38" s="76"/>
      <c r="U38" s="76"/>
      <c r="V38" s="85" t="s">
        <v>66</v>
      </c>
      <c r="W38" s="85"/>
      <c r="X38" s="85"/>
      <c r="Y38" s="85"/>
      <c r="Z38" s="85"/>
      <c r="AA38" s="85"/>
      <c r="AB38" s="85"/>
      <c r="AC38" s="20"/>
    </row>
    <row r="39" spans="1:29" ht="29.25" customHeight="1">
      <c r="A39" s="20"/>
      <c r="B39" s="84"/>
      <c r="C39" s="84"/>
      <c r="D39" s="13" t="s">
        <v>67</v>
      </c>
      <c r="E39" s="94"/>
      <c r="F39" s="96"/>
      <c r="G39" s="14"/>
      <c r="H39" s="14">
        <f>IF(AND(E39&lt;&gt;"",I39=""),"*",E39)</f>
        <v>0</v>
      </c>
      <c r="I39" s="75"/>
      <c r="J39" s="75"/>
      <c r="K39" s="75"/>
      <c r="L39" s="75"/>
      <c r="M39" s="76" t="s">
        <v>68</v>
      </c>
      <c r="N39" s="76"/>
      <c r="O39" s="76"/>
      <c r="P39" s="76"/>
      <c r="Q39" s="76"/>
      <c r="R39" s="76"/>
      <c r="S39" s="76" t="s">
        <v>69</v>
      </c>
      <c r="T39" s="76"/>
      <c r="U39" s="76"/>
      <c r="V39" s="85" t="s">
        <v>52</v>
      </c>
      <c r="W39" s="85"/>
      <c r="X39" s="85"/>
      <c r="Y39" s="85"/>
      <c r="Z39" s="85"/>
      <c r="AA39" s="85"/>
      <c r="AB39" s="85"/>
      <c r="AC39" s="20"/>
    </row>
    <row r="40" spans="1:29" ht="29.25" customHeight="1">
      <c r="A40" s="20"/>
      <c r="B40" s="84"/>
      <c r="C40" s="84"/>
      <c r="D40" s="13" t="s">
        <v>70</v>
      </c>
      <c r="E40" s="94"/>
      <c r="F40" s="96"/>
      <c r="G40" s="14"/>
      <c r="H40" s="14">
        <f>IF(AND(E40&lt;&gt;"",I40=""),"*",E40*4)</f>
        <v>0</v>
      </c>
      <c r="I40" s="75"/>
      <c r="J40" s="75"/>
      <c r="K40" s="75"/>
      <c r="L40" s="75"/>
      <c r="M40" s="76" t="s">
        <v>71</v>
      </c>
      <c r="N40" s="76"/>
      <c r="O40" s="76"/>
      <c r="P40" s="76"/>
      <c r="Q40" s="76"/>
      <c r="R40" s="76"/>
      <c r="S40" s="76" t="s">
        <v>72</v>
      </c>
      <c r="T40" s="76"/>
      <c r="U40" s="76"/>
      <c r="V40" s="85" t="s">
        <v>73</v>
      </c>
      <c r="W40" s="85"/>
      <c r="X40" s="85"/>
      <c r="Y40" s="85"/>
      <c r="Z40" s="85"/>
      <c r="AA40" s="85"/>
      <c r="AB40" s="85"/>
      <c r="AC40" s="20"/>
    </row>
    <row r="41" spans="1:29" ht="23.25" customHeight="1">
      <c r="A41" s="20"/>
      <c r="B41" s="84"/>
      <c r="C41" s="84"/>
      <c r="D41" s="86" t="s">
        <v>74</v>
      </c>
      <c r="E41" s="86"/>
      <c r="F41" s="86"/>
      <c r="G41" s="86"/>
      <c r="H41" s="14">
        <f>IF(SUM(H31:H40)&lt;30,SUM(H31:H40),30)</f>
        <v>0</v>
      </c>
      <c r="I41" s="87" t="str">
        <f>_xlfn.CONCAT(IF(H41&lt;20,"Precisa pelo menos 20 pontos. ",""),IF(OR(H31="*",H32="*",H33="*",H34="*",H35="*",H36="*",H37="*",H38="*",H39="*",H40="*"),"Faltou numeração dos documentos na coluna H",""))</f>
        <v xml:space="preserve">Precisa pelo menos 20 pontos. </v>
      </c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8"/>
      <c r="W41" s="89"/>
      <c r="X41" s="89"/>
      <c r="Y41" s="89"/>
      <c r="Z41" s="89"/>
      <c r="AA41" s="89"/>
      <c r="AB41" s="89"/>
      <c r="AC41" s="20"/>
    </row>
    <row r="42" spans="1:29" ht="12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23.25" customHeight="1">
      <c r="A43" s="20"/>
      <c r="B43" s="11"/>
      <c r="C43" s="11"/>
      <c r="D43" s="19" t="s">
        <v>32</v>
      </c>
      <c r="E43" s="81" t="s">
        <v>33</v>
      </c>
      <c r="F43" s="83"/>
      <c r="G43" s="19" t="s">
        <v>34</v>
      </c>
      <c r="H43" s="19" t="s">
        <v>35</v>
      </c>
      <c r="I43" s="80" t="s">
        <v>36</v>
      </c>
      <c r="J43" s="80"/>
      <c r="K43" s="80"/>
      <c r="L43" s="80"/>
      <c r="M43" s="81" t="s">
        <v>37</v>
      </c>
      <c r="N43" s="82"/>
      <c r="O43" s="82"/>
      <c r="P43" s="82"/>
      <c r="Q43" s="82"/>
      <c r="R43" s="83"/>
      <c r="S43" s="80" t="s">
        <v>38</v>
      </c>
      <c r="T43" s="80"/>
      <c r="U43" s="80"/>
      <c r="V43" s="80" t="s">
        <v>39</v>
      </c>
      <c r="W43" s="80"/>
      <c r="X43" s="80"/>
      <c r="Y43" s="80"/>
      <c r="Z43" s="80"/>
      <c r="AA43" s="80"/>
      <c r="AB43" s="80"/>
      <c r="AC43" s="20"/>
    </row>
    <row r="44" spans="1:29" ht="30" customHeight="1">
      <c r="A44" s="20"/>
      <c r="B44" s="93" t="s">
        <v>75</v>
      </c>
      <c r="C44" s="93"/>
      <c r="D44" s="15" t="s">
        <v>76</v>
      </c>
      <c r="E44" s="94"/>
      <c r="F44" s="96"/>
      <c r="G44" s="14"/>
      <c r="H44" s="14">
        <f>IF(AND(E44&lt;&gt;"",I44=""),"*",E44*5)</f>
        <v>0</v>
      </c>
      <c r="I44" s="90"/>
      <c r="J44" s="90"/>
      <c r="K44" s="90"/>
      <c r="L44" s="90"/>
      <c r="M44" s="76" t="s">
        <v>77</v>
      </c>
      <c r="N44" s="76"/>
      <c r="O44" s="76"/>
      <c r="P44" s="76"/>
      <c r="Q44" s="76"/>
      <c r="R44" s="76"/>
      <c r="S44" s="76" t="s">
        <v>78</v>
      </c>
      <c r="T44" s="76"/>
      <c r="U44" s="76"/>
      <c r="V44" s="91" t="s">
        <v>79</v>
      </c>
      <c r="W44" s="92"/>
      <c r="X44" s="92"/>
      <c r="Y44" s="92"/>
      <c r="Z44" s="92"/>
      <c r="AA44" s="92"/>
      <c r="AB44" s="92"/>
      <c r="AC44" s="20"/>
    </row>
    <row r="45" spans="1:29" ht="30" customHeight="1">
      <c r="A45" s="20"/>
      <c r="B45" s="93"/>
      <c r="C45" s="93"/>
      <c r="D45" s="15" t="s">
        <v>80</v>
      </c>
      <c r="E45" s="94"/>
      <c r="F45" s="96"/>
      <c r="G45" s="18"/>
      <c r="H45" s="14">
        <f>IF(AND(E45&lt;&gt;"",I45=""),"*",IF(E45*0.5&gt;G45*10,G45*10,E45*0.5))</f>
        <v>0</v>
      </c>
      <c r="I45" s="90"/>
      <c r="J45" s="90"/>
      <c r="K45" s="90"/>
      <c r="L45" s="90"/>
      <c r="M45" s="76" t="s">
        <v>81</v>
      </c>
      <c r="N45" s="76"/>
      <c r="O45" s="76"/>
      <c r="P45" s="76"/>
      <c r="Q45" s="76"/>
      <c r="R45" s="76"/>
      <c r="S45" s="76" t="s">
        <v>82</v>
      </c>
      <c r="T45" s="76"/>
      <c r="U45" s="76"/>
      <c r="V45" s="76" t="s">
        <v>44</v>
      </c>
      <c r="W45" s="76"/>
      <c r="X45" s="76"/>
      <c r="Y45" s="76"/>
      <c r="Z45" s="76"/>
      <c r="AA45" s="76"/>
      <c r="AB45" s="76"/>
      <c r="AC45" s="20"/>
    </row>
    <row r="46" spans="1:29" ht="30" customHeight="1">
      <c r="A46" s="20"/>
      <c r="B46" s="93"/>
      <c r="C46" s="93"/>
      <c r="D46" s="15" t="s">
        <v>83</v>
      </c>
      <c r="E46" s="94"/>
      <c r="F46" s="96"/>
      <c r="G46" s="18"/>
      <c r="H46" s="14">
        <f>IF(AND(E46&lt;&gt;"",I46=""),"*",IF(E46*0.5&gt;G46*10,G46*10,E46*0.5))</f>
        <v>0</v>
      </c>
      <c r="I46" s="90"/>
      <c r="J46" s="90"/>
      <c r="K46" s="90"/>
      <c r="L46" s="90"/>
      <c r="M46" s="76" t="s">
        <v>84</v>
      </c>
      <c r="N46" s="76"/>
      <c r="O46" s="76"/>
      <c r="P46" s="76"/>
      <c r="Q46" s="76"/>
      <c r="R46" s="76"/>
      <c r="S46" s="76" t="s">
        <v>82</v>
      </c>
      <c r="T46" s="76"/>
      <c r="U46" s="76"/>
      <c r="V46" s="76" t="s">
        <v>44</v>
      </c>
      <c r="W46" s="76"/>
      <c r="X46" s="76"/>
      <c r="Y46" s="76"/>
      <c r="Z46" s="76"/>
      <c r="AA46" s="76"/>
      <c r="AB46" s="76"/>
      <c r="AC46" s="20"/>
    </row>
    <row r="47" spans="1:29" ht="30" customHeight="1">
      <c r="A47" s="20"/>
      <c r="B47" s="93"/>
      <c r="C47" s="93"/>
      <c r="D47" s="15" t="s">
        <v>85</v>
      </c>
      <c r="E47" s="94"/>
      <c r="F47" s="96"/>
      <c r="G47" s="14"/>
      <c r="H47" s="14">
        <f>IF(AND(E47&lt;&gt;"",I47=""),"*",E47*5)</f>
        <v>0</v>
      </c>
      <c r="I47" s="90"/>
      <c r="J47" s="90"/>
      <c r="K47" s="90"/>
      <c r="L47" s="90"/>
      <c r="M47" s="76" t="s">
        <v>86</v>
      </c>
      <c r="N47" s="76"/>
      <c r="O47" s="76"/>
      <c r="P47" s="76"/>
      <c r="Q47" s="76"/>
      <c r="R47" s="76"/>
      <c r="S47" s="76" t="s">
        <v>87</v>
      </c>
      <c r="T47" s="76"/>
      <c r="U47" s="76"/>
      <c r="V47" s="76" t="s">
        <v>88</v>
      </c>
      <c r="W47" s="76"/>
      <c r="X47" s="76"/>
      <c r="Y47" s="76"/>
      <c r="Z47" s="76"/>
      <c r="AA47" s="76"/>
      <c r="AB47" s="76"/>
      <c r="AC47" s="20"/>
    </row>
    <row r="48" spans="1:29" ht="25.5" customHeight="1">
      <c r="A48" s="20"/>
      <c r="B48" s="93"/>
      <c r="C48" s="93"/>
      <c r="D48" s="15" t="s">
        <v>89</v>
      </c>
      <c r="E48" s="94"/>
      <c r="F48" s="96"/>
      <c r="G48" s="14"/>
      <c r="H48" s="14">
        <f>IF(AND(E48&lt;&gt;"",I48=""),"*",E48*5)</f>
        <v>0</v>
      </c>
      <c r="I48" s="90"/>
      <c r="J48" s="90"/>
      <c r="K48" s="90"/>
      <c r="L48" s="90"/>
      <c r="M48" s="76" t="s">
        <v>90</v>
      </c>
      <c r="N48" s="76"/>
      <c r="O48" s="76"/>
      <c r="P48" s="76"/>
      <c r="Q48" s="76"/>
      <c r="R48" s="76"/>
      <c r="S48" s="76" t="s">
        <v>87</v>
      </c>
      <c r="T48" s="76"/>
      <c r="U48" s="76"/>
      <c r="V48" s="76" t="s">
        <v>88</v>
      </c>
      <c r="W48" s="76"/>
      <c r="X48" s="76"/>
      <c r="Y48" s="76"/>
      <c r="Z48" s="76"/>
      <c r="AA48" s="76"/>
      <c r="AB48" s="76"/>
      <c r="AC48" s="20"/>
    </row>
    <row r="49" spans="1:29" ht="46.5" customHeight="1">
      <c r="A49" s="20"/>
      <c r="B49" s="93"/>
      <c r="C49" s="93"/>
      <c r="D49" s="15" t="s">
        <v>91</v>
      </c>
      <c r="E49" s="18"/>
      <c r="F49" s="18"/>
      <c r="G49" s="18"/>
      <c r="H49" s="14">
        <f>IF(AND(E49&lt;&gt;"",I49=""),"*",G49*(IF(AND(E49=1,F49=1),5,IF(AND(E49=1,F49=2),7,IF(AND(E49=2,F49=1),7,IF(AND(E49&gt;1,F49&gt;1),10,IF(AND(E49&gt;10,F49&gt;=1),10,0)))))))</f>
        <v>0</v>
      </c>
      <c r="I49" s="90"/>
      <c r="J49" s="90"/>
      <c r="K49" s="90"/>
      <c r="L49" s="90"/>
      <c r="M49" s="76" t="s">
        <v>92</v>
      </c>
      <c r="N49" s="76"/>
      <c r="O49" s="76"/>
      <c r="P49" s="76"/>
      <c r="Q49" s="76"/>
      <c r="R49" s="76"/>
      <c r="S49" s="76" t="s">
        <v>93</v>
      </c>
      <c r="T49" s="76"/>
      <c r="U49" s="76"/>
      <c r="V49" s="76" t="s">
        <v>94</v>
      </c>
      <c r="W49" s="76"/>
      <c r="X49" s="76"/>
      <c r="Y49" s="76"/>
      <c r="Z49" s="76"/>
      <c r="AA49" s="76"/>
      <c r="AB49" s="76"/>
      <c r="AC49" s="20"/>
    </row>
    <row r="50" spans="1:29" ht="30" customHeight="1">
      <c r="A50" s="20"/>
      <c r="B50" s="93"/>
      <c r="C50" s="93"/>
      <c r="D50" s="15" t="s">
        <v>95</v>
      </c>
      <c r="E50" s="94"/>
      <c r="F50" s="96"/>
      <c r="G50" s="14"/>
      <c r="H50" s="14">
        <f>IF(AND(E50&lt;&gt;"",I50=""),"*",E50*15)</f>
        <v>0</v>
      </c>
      <c r="I50" s="90"/>
      <c r="J50" s="90"/>
      <c r="K50" s="90"/>
      <c r="L50" s="90"/>
      <c r="M50" s="76" t="s">
        <v>96</v>
      </c>
      <c r="N50" s="76"/>
      <c r="O50" s="76"/>
      <c r="P50" s="76"/>
      <c r="Q50" s="76"/>
      <c r="R50" s="76"/>
      <c r="S50" s="76" t="s">
        <v>97</v>
      </c>
      <c r="T50" s="76"/>
      <c r="U50" s="76"/>
      <c r="V50" s="76" t="s">
        <v>98</v>
      </c>
      <c r="W50" s="76"/>
      <c r="X50" s="76"/>
      <c r="Y50" s="76"/>
      <c r="Z50" s="76"/>
      <c r="AA50" s="76"/>
      <c r="AB50" s="76"/>
      <c r="AC50" s="20"/>
    </row>
    <row r="51" spans="1:29" ht="30" customHeight="1">
      <c r="A51" s="20"/>
      <c r="B51" s="93"/>
      <c r="C51" s="93"/>
      <c r="D51" s="15" t="s">
        <v>99</v>
      </c>
      <c r="E51" s="94"/>
      <c r="F51" s="96"/>
      <c r="G51" s="14"/>
      <c r="H51" s="14">
        <f>IF(AND(E51&lt;&gt;"",I51=""),"*",E51*5)</f>
        <v>0</v>
      </c>
      <c r="I51" s="90"/>
      <c r="J51" s="90"/>
      <c r="K51" s="90"/>
      <c r="L51" s="90"/>
      <c r="M51" s="76" t="s">
        <v>100</v>
      </c>
      <c r="N51" s="76"/>
      <c r="O51" s="76"/>
      <c r="P51" s="76"/>
      <c r="Q51" s="76"/>
      <c r="R51" s="76"/>
      <c r="S51" s="76" t="s">
        <v>101</v>
      </c>
      <c r="T51" s="76"/>
      <c r="U51" s="76"/>
      <c r="V51" s="76" t="s">
        <v>102</v>
      </c>
      <c r="W51" s="76"/>
      <c r="X51" s="76"/>
      <c r="Y51" s="76"/>
      <c r="Z51" s="76"/>
      <c r="AA51" s="76"/>
      <c r="AB51" s="76"/>
      <c r="AC51" s="20"/>
    </row>
    <row r="52" spans="1:29" ht="23.25" customHeight="1">
      <c r="A52" s="20"/>
      <c r="B52" s="93"/>
      <c r="C52" s="93"/>
      <c r="D52" s="86" t="s">
        <v>74</v>
      </c>
      <c r="E52" s="97"/>
      <c r="F52" s="97"/>
      <c r="G52" s="97"/>
      <c r="H52" s="14">
        <f>IF(SUM(H44:H51)&lt;30,SUM(H44:H51),30)</f>
        <v>0</v>
      </c>
      <c r="I52" s="87" t="str">
        <f>_xlfn.CONCAT(IF(H52&lt;20,"Precisa pelo menos 20 pontos. ",""),IF(OR(H44="*",H45="*",H46="*",H47="*",H48="*",H49="*",H50="*",H51="*"),"Faltou numeração dos documentos na coluna H",""))</f>
        <v xml:space="preserve">Precisa pelo menos 20 pontos. 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98"/>
      <c r="W52" s="99"/>
      <c r="X52" s="99"/>
      <c r="Y52" s="99"/>
      <c r="Z52" s="99"/>
      <c r="AA52" s="99"/>
      <c r="AB52" s="99"/>
      <c r="AC52" s="20"/>
    </row>
    <row r="53" spans="1:29" ht="12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22.5" customHeight="1">
      <c r="A54" s="20"/>
      <c r="B54" s="11"/>
      <c r="C54" s="11"/>
      <c r="D54" s="19" t="s">
        <v>32</v>
      </c>
      <c r="E54" s="81" t="s">
        <v>33</v>
      </c>
      <c r="F54" s="82"/>
      <c r="G54" s="83"/>
      <c r="H54" s="19" t="s">
        <v>35</v>
      </c>
      <c r="I54" s="80" t="s">
        <v>36</v>
      </c>
      <c r="J54" s="80"/>
      <c r="K54" s="80"/>
      <c r="L54" s="80"/>
      <c r="M54" s="81" t="s">
        <v>37</v>
      </c>
      <c r="N54" s="82"/>
      <c r="O54" s="82"/>
      <c r="P54" s="82"/>
      <c r="Q54" s="82"/>
      <c r="R54" s="83"/>
      <c r="S54" s="80" t="s">
        <v>38</v>
      </c>
      <c r="T54" s="80"/>
      <c r="U54" s="80"/>
      <c r="V54" s="80" t="s">
        <v>39</v>
      </c>
      <c r="W54" s="80"/>
      <c r="X54" s="80"/>
      <c r="Y54" s="80"/>
      <c r="Z54" s="80"/>
      <c r="AA54" s="80"/>
      <c r="AB54" s="80"/>
      <c r="AC54" s="20"/>
    </row>
    <row r="55" spans="1:29" ht="30" customHeight="1">
      <c r="A55" s="20"/>
      <c r="B55" s="93" t="s">
        <v>103</v>
      </c>
      <c r="C55" s="93"/>
      <c r="D55" s="16" t="s">
        <v>104</v>
      </c>
      <c r="E55" s="94"/>
      <c r="F55" s="95"/>
      <c r="G55" s="96"/>
      <c r="H55" s="14">
        <f>IF(AND(E55&lt;&gt;"",I55=""),"*",E55*0.5)</f>
        <v>0</v>
      </c>
      <c r="I55" s="90"/>
      <c r="J55" s="90"/>
      <c r="K55" s="90"/>
      <c r="L55" s="90"/>
      <c r="M55" s="76" t="s">
        <v>105</v>
      </c>
      <c r="N55" s="76"/>
      <c r="O55" s="76"/>
      <c r="P55" s="76"/>
      <c r="Q55" s="76"/>
      <c r="R55" s="76"/>
      <c r="S55" s="76" t="s">
        <v>106</v>
      </c>
      <c r="T55" s="76"/>
      <c r="U55" s="76"/>
      <c r="V55" s="76" t="s">
        <v>88</v>
      </c>
      <c r="W55" s="76"/>
      <c r="X55" s="76"/>
      <c r="Y55" s="76"/>
      <c r="Z55" s="76"/>
      <c r="AA55" s="76"/>
      <c r="AB55" s="76"/>
      <c r="AC55" s="20"/>
    </row>
    <row r="56" spans="1:29" ht="30" customHeight="1">
      <c r="A56" s="20"/>
      <c r="B56" s="93"/>
      <c r="C56" s="93"/>
      <c r="D56" s="16" t="s">
        <v>107</v>
      </c>
      <c r="E56" s="94"/>
      <c r="F56" s="95"/>
      <c r="G56" s="96"/>
      <c r="H56" s="14">
        <f>IF(AND(E56&lt;&gt;"",I56=""),"*",E56*5)</f>
        <v>0</v>
      </c>
      <c r="I56" s="90"/>
      <c r="J56" s="90"/>
      <c r="K56" s="90"/>
      <c r="L56" s="90"/>
      <c r="M56" s="76" t="s">
        <v>108</v>
      </c>
      <c r="N56" s="76"/>
      <c r="O56" s="76"/>
      <c r="P56" s="76"/>
      <c r="Q56" s="76"/>
      <c r="R56" s="76"/>
      <c r="S56" s="76" t="s">
        <v>87</v>
      </c>
      <c r="T56" s="76"/>
      <c r="U56" s="76"/>
      <c r="V56" s="76" t="s">
        <v>88</v>
      </c>
      <c r="W56" s="76"/>
      <c r="X56" s="76"/>
      <c r="Y56" s="76"/>
      <c r="Z56" s="76"/>
      <c r="AA56" s="76"/>
      <c r="AB56" s="76"/>
      <c r="AC56" s="20"/>
    </row>
    <row r="57" spans="1:29" ht="30" customHeight="1">
      <c r="A57" s="20"/>
      <c r="B57" s="93"/>
      <c r="C57" s="93"/>
      <c r="D57" s="16" t="s">
        <v>109</v>
      </c>
      <c r="E57" s="94"/>
      <c r="F57" s="95"/>
      <c r="G57" s="96"/>
      <c r="H57" s="14">
        <f>IF(AND(E57&lt;&gt;"",I57=""),"*",E57*30)</f>
        <v>0</v>
      </c>
      <c r="I57" s="90"/>
      <c r="J57" s="90"/>
      <c r="K57" s="90"/>
      <c r="L57" s="90"/>
      <c r="M57" s="76" t="s">
        <v>110</v>
      </c>
      <c r="N57" s="76"/>
      <c r="O57" s="76"/>
      <c r="P57" s="76"/>
      <c r="Q57" s="76"/>
      <c r="R57" s="76"/>
      <c r="S57" s="76" t="s">
        <v>111</v>
      </c>
      <c r="T57" s="76"/>
      <c r="U57" s="76"/>
      <c r="V57" s="76" t="s">
        <v>112</v>
      </c>
      <c r="W57" s="76"/>
      <c r="X57" s="76"/>
      <c r="Y57" s="76"/>
      <c r="Z57" s="76"/>
      <c r="AA57" s="76"/>
      <c r="AB57" s="76"/>
      <c r="AC57" s="20"/>
    </row>
    <row r="58" spans="1:29" ht="30" customHeight="1">
      <c r="A58" s="20"/>
      <c r="B58" s="93"/>
      <c r="C58" s="93"/>
      <c r="D58" s="16" t="s">
        <v>113</v>
      </c>
      <c r="E58" s="94"/>
      <c r="F58" s="95"/>
      <c r="G58" s="96"/>
      <c r="H58" s="14">
        <f>IF(AND(E58&lt;&gt;"",I58=""),"*",E58*20)</f>
        <v>0</v>
      </c>
      <c r="I58" s="90"/>
      <c r="J58" s="90"/>
      <c r="K58" s="90"/>
      <c r="L58" s="90"/>
      <c r="M58" s="76" t="s">
        <v>114</v>
      </c>
      <c r="N58" s="76"/>
      <c r="O58" s="76"/>
      <c r="P58" s="76"/>
      <c r="Q58" s="76"/>
      <c r="R58" s="76"/>
      <c r="S58" s="76" t="s">
        <v>115</v>
      </c>
      <c r="T58" s="76"/>
      <c r="U58" s="76"/>
      <c r="V58" s="85" t="s">
        <v>52</v>
      </c>
      <c r="W58" s="85"/>
      <c r="X58" s="85"/>
      <c r="Y58" s="85"/>
      <c r="Z58" s="85"/>
      <c r="AA58" s="85"/>
      <c r="AB58" s="85"/>
      <c r="AC58" s="20"/>
    </row>
    <row r="59" spans="1:29" ht="30" customHeight="1">
      <c r="A59" s="20"/>
      <c r="B59" s="93"/>
      <c r="C59" s="93"/>
      <c r="D59" s="16" t="s">
        <v>116</v>
      </c>
      <c r="E59" s="94"/>
      <c r="F59" s="95"/>
      <c r="G59" s="96"/>
      <c r="H59" s="14">
        <f>IF(AND(E59&lt;&gt;"",I59=""),"*",E59*10)</f>
        <v>0</v>
      </c>
      <c r="I59" s="90"/>
      <c r="J59" s="90"/>
      <c r="K59" s="90"/>
      <c r="L59" s="90"/>
      <c r="M59" s="76" t="s">
        <v>117</v>
      </c>
      <c r="N59" s="76"/>
      <c r="O59" s="76"/>
      <c r="P59" s="76"/>
      <c r="Q59" s="76"/>
      <c r="R59" s="76"/>
      <c r="S59" s="76" t="s">
        <v>118</v>
      </c>
      <c r="T59" s="76"/>
      <c r="U59" s="76"/>
      <c r="V59" s="85" t="s">
        <v>119</v>
      </c>
      <c r="W59" s="85"/>
      <c r="X59" s="85"/>
      <c r="Y59" s="85"/>
      <c r="Z59" s="85"/>
      <c r="AA59" s="85"/>
      <c r="AB59" s="85"/>
      <c r="AC59" s="20"/>
    </row>
    <row r="60" spans="1:29" ht="30" customHeight="1">
      <c r="A60" s="20"/>
      <c r="B60" s="93"/>
      <c r="C60" s="93"/>
      <c r="D60" s="16" t="s">
        <v>120</v>
      </c>
      <c r="E60" s="94"/>
      <c r="F60" s="95"/>
      <c r="G60" s="96"/>
      <c r="H60" s="14">
        <f>IF(AND(E60&lt;&gt;"",I60=""),"*",E60*10)</f>
        <v>0</v>
      </c>
      <c r="I60" s="90"/>
      <c r="J60" s="90"/>
      <c r="K60" s="90"/>
      <c r="L60" s="90"/>
      <c r="M60" s="76" t="s">
        <v>121</v>
      </c>
      <c r="N60" s="76"/>
      <c r="O60" s="76"/>
      <c r="P60" s="76"/>
      <c r="Q60" s="76"/>
      <c r="R60" s="76"/>
      <c r="S60" s="76" t="s">
        <v>118</v>
      </c>
      <c r="T60" s="76"/>
      <c r="U60" s="76"/>
      <c r="V60" s="85" t="s">
        <v>119</v>
      </c>
      <c r="W60" s="85"/>
      <c r="X60" s="85"/>
      <c r="Y60" s="85"/>
      <c r="Z60" s="85"/>
      <c r="AA60" s="85"/>
      <c r="AB60" s="85"/>
      <c r="AC60" s="20"/>
    </row>
    <row r="61" spans="1:29" ht="30" customHeight="1">
      <c r="A61" s="20"/>
      <c r="B61" s="93"/>
      <c r="C61" s="93"/>
      <c r="D61" s="16" t="s">
        <v>122</v>
      </c>
      <c r="E61" s="94"/>
      <c r="F61" s="95"/>
      <c r="G61" s="96"/>
      <c r="H61" s="14">
        <f>IF(AND(E61&lt;&gt;"",I61=""),"*",E61*0.5)</f>
        <v>0</v>
      </c>
      <c r="I61" s="90"/>
      <c r="J61" s="90"/>
      <c r="K61" s="90"/>
      <c r="L61" s="90"/>
      <c r="M61" s="76" t="s">
        <v>123</v>
      </c>
      <c r="N61" s="76"/>
      <c r="O61" s="76"/>
      <c r="P61" s="76"/>
      <c r="Q61" s="76"/>
      <c r="R61" s="76"/>
      <c r="S61" s="76" t="s">
        <v>106</v>
      </c>
      <c r="T61" s="76"/>
      <c r="U61" s="76"/>
      <c r="V61" s="76" t="s">
        <v>88</v>
      </c>
      <c r="W61" s="76"/>
      <c r="X61" s="76"/>
      <c r="Y61" s="76"/>
      <c r="Z61" s="76"/>
      <c r="AA61" s="76"/>
      <c r="AB61" s="76"/>
      <c r="AC61" s="20"/>
    </row>
    <row r="62" spans="1:29" ht="30" customHeight="1">
      <c r="A62" s="20"/>
      <c r="B62" s="93"/>
      <c r="C62" s="93"/>
      <c r="D62" s="16" t="s">
        <v>124</v>
      </c>
      <c r="E62" s="94"/>
      <c r="F62" s="95"/>
      <c r="G62" s="96"/>
      <c r="H62" s="14">
        <f>IF(AND(E62&lt;&gt;"",I62=""),"*",E62*0.5)</f>
        <v>0</v>
      </c>
      <c r="I62" s="90"/>
      <c r="J62" s="90"/>
      <c r="K62" s="90"/>
      <c r="L62" s="90"/>
      <c r="M62" s="76" t="s">
        <v>125</v>
      </c>
      <c r="N62" s="76"/>
      <c r="O62" s="76"/>
      <c r="P62" s="76"/>
      <c r="Q62" s="76"/>
      <c r="R62" s="76"/>
      <c r="S62" s="76" t="s">
        <v>106</v>
      </c>
      <c r="T62" s="76"/>
      <c r="U62" s="76"/>
      <c r="V62" s="76" t="s">
        <v>88</v>
      </c>
      <c r="W62" s="76"/>
      <c r="X62" s="76"/>
      <c r="Y62" s="76"/>
      <c r="Z62" s="76"/>
      <c r="AA62" s="76"/>
      <c r="AB62" s="76"/>
      <c r="AC62" s="20"/>
    </row>
    <row r="63" spans="1:29" ht="30" customHeight="1">
      <c r="A63" s="20"/>
      <c r="B63" s="93"/>
      <c r="C63" s="93"/>
      <c r="D63" s="16" t="s">
        <v>126</v>
      </c>
      <c r="E63" s="94"/>
      <c r="F63" s="95"/>
      <c r="G63" s="96"/>
      <c r="H63" s="14">
        <f>IF(AND(E63&lt;&gt;"",I63=""),"*",E63*0.5)</f>
        <v>0</v>
      </c>
      <c r="I63" s="90"/>
      <c r="J63" s="90"/>
      <c r="K63" s="90"/>
      <c r="L63" s="90"/>
      <c r="M63" s="76" t="s">
        <v>127</v>
      </c>
      <c r="N63" s="76"/>
      <c r="O63" s="76"/>
      <c r="P63" s="76"/>
      <c r="Q63" s="76"/>
      <c r="R63" s="76"/>
      <c r="S63" s="76" t="s">
        <v>128</v>
      </c>
      <c r="T63" s="76"/>
      <c r="U63" s="76"/>
      <c r="V63" s="76" t="s">
        <v>88</v>
      </c>
      <c r="W63" s="76"/>
      <c r="X63" s="76"/>
      <c r="Y63" s="76"/>
      <c r="Z63" s="76"/>
      <c r="AA63" s="76"/>
      <c r="AB63" s="76"/>
      <c r="AC63" s="20"/>
    </row>
    <row r="64" spans="1:29" ht="30" customHeight="1">
      <c r="A64" s="20"/>
      <c r="B64" s="93"/>
      <c r="C64" s="93"/>
      <c r="D64" s="16" t="s">
        <v>129</v>
      </c>
      <c r="E64" s="94"/>
      <c r="F64" s="95"/>
      <c r="G64" s="96"/>
      <c r="H64" s="14">
        <f>IF(AND(E64&lt;&gt;"",I64=""),"*",E64*5)</f>
        <v>0</v>
      </c>
      <c r="I64" s="90"/>
      <c r="J64" s="90"/>
      <c r="K64" s="90"/>
      <c r="L64" s="90"/>
      <c r="M64" s="76" t="s">
        <v>130</v>
      </c>
      <c r="N64" s="76"/>
      <c r="O64" s="76"/>
      <c r="P64" s="76"/>
      <c r="Q64" s="76"/>
      <c r="R64" s="76"/>
      <c r="S64" s="76" t="s">
        <v>131</v>
      </c>
      <c r="T64" s="76"/>
      <c r="U64" s="76"/>
      <c r="V64" s="85" t="s">
        <v>132</v>
      </c>
      <c r="W64" s="85"/>
      <c r="X64" s="85"/>
      <c r="Y64" s="85"/>
      <c r="Z64" s="85"/>
      <c r="AA64" s="85"/>
      <c r="AB64" s="85"/>
      <c r="AC64" s="20"/>
    </row>
    <row r="65" spans="1:29" ht="30" customHeight="1">
      <c r="A65" s="20"/>
      <c r="B65" s="93"/>
      <c r="C65" s="93"/>
      <c r="D65" s="16" t="s">
        <v>133</v>
      </c>
      <c r="E65" s="94"/>
      <c r="F65" s="95"/>
      <c r="G65" s="96"/>
      <c r="H65" s="14">
        <f>IF(AND(E65&lt;&gt;"",I65=""),"*",E65)</f>
        <v>0</v>
      </c>
      <c r="I65" s="90"/>
      <c r="J65" s="90"/>
      <c r="K65" s="90"/>
      <c r="L65" s="90"/>
      <c r="M65" s="76" t="s">
        <v>134</v>
      </c>
      <c r="N65" s="76"/>
      <c r="O65" s="76"/>
      <c r="P65" s="76"/>
      <c r="Q65" s="76"/>
      <c r="R65" s="76"/>
      <c r="S65" s="76" t="s">
        <v>135</v>
      </c>
      <c r="T65" s="76"/>
      <c r="U65" s="76"/>
      <c r="V65" s="76" t="s">
        <v>88</v>
      </c>
      <c r="W65" s="76"/>
      <c r="X65" s="76"/>
      <c r="Y65" s="76"/>
      <c r="Z65" s="76"/>
      <c r="AA65" s="76"/>
      <c r="AB65" s="76"/>
      <c r="AC65" s="20"/>
    </row>
    <row r="66" spans="1:29" ht="30" customHeight="1">
      <c r="A66" s="20"/>
      <c r="B66" s="93"/>
      <c r="C66" s="93"/>
      <c r="D66" s="16" t="s">
        <v>136</v>
      </c>
      <c r="E66" s="94"/>
      <c r="F66" s="95"/>
      <c r="G66" s="96"/>
      <c r="H66" s="14">
        <f>IF(AND(E66&lt;&gt;"",I66=""),"*",E66*30)</f>
        <v>0</v>
      </c>
      <c r="I66" s="90"/>
      <c r="J66" s="90"/>
      <c r="K66" s="90"/>
      <c r="L66" s="90"/>
      <c r="M66" s="76" t="s">
        <v>137</v>
      </c>
      <c r="N66" s="76"/>
      <c r="O66" s="76"/>
      <c r="P66" s="76"/>
      <c r="Q66" s="76"/>
      <c r="R66" s="76"/>
      <c r="S66" s="76" t="s">
        <v>138</v>
      </c>
      <c r="T66" s="76"/>
      <c r="U66" s="76"/>
      <c r="V66" s="76" t="s">
        <v>112</v>
      </c>
      <c r="W66" s="76"/>
      <c r="X66" s="76"/>
      <c r="Y66" s="76"/>
      <c r="Z66" s="76"/>
      <c r="AA66" s="76"/>
      <c r="AB66" s="76"/>
      <c r="AC66" s="20"/>
    </row>
    <row r="67" spans="1:29" ht="30" customHeight="1">
      <c r="A67" s="20"/>
      <c r="B67" s="93"/>
      <c r="C67" s="93"/>
      <c r="D67" s="16" t="s">
        <v>139</v>
      </c>
      <c r="E67" s="94"/>
      <c r="F67" s="95"/>
      <c r="G67" s="96"/>
      <c r="H67" s="14">
        <f>IF(AND(E67&lt;&gt;"",I67=""),"*",E67*10)</f>
        <v>0</v>
      </c>
      <c r="I67" s="90"/>
      <c r="J67" s="90"/>
      <c r="K67" s="90"/>
      <c r="L67" s="90"/>
      <c r="M67" s="76" t="s">
        <v>140</v>
      </c>
      <c r="N67" s="76"/>
      <c r="O67" s="76"/>
      <c r="P67" s="76"/>
      <c r="Q67" s="76"/>
      <c r="R67" s="76"/>
      <c r="S67" s="76" t="s">
        <v>141</v>
      </c>
      <c r="T67" s="76"/>
      <c r="U67" s="76"/>
      <c r="V67" s="76" t="s">
        <v>112</v>
      </c>
      <c r="W67" s="76"/>
      <c r="X67" s="76"/>
      <c r="Y67" s="76"/>
      <c r="Z67" s="76"/>
      <c r="AA67" s="76"/>
      <c r="AB67" s="76"/>
      <c r="AC67" s="20"/>
    </row>
    <row r="68" spans="1:29" ht="30" customHeight="1">
      <c r="A68" s="20"/>
      <c r="B68" s="93"/>
      <c r="C68" s="93"/>
      <c r="D68" s="16" t="s">
        <v>142</v>
      </c>
      <c r="E68" s="94"/>
      <c r="F68" s="95"/>
      <c r="G68" s="96"/>
      <c r="H68" s="14">
        <f>IF(AND(E68&lt;&gt;"",I68=""),"*",E68*10)</f>
        <v>0</v>
      </c>
      <c r="I68" s="102"/>
      <c r="J68" s="102"/>
      <c r="K68" s="102"/>
      <c r="L68" s="102"/>
      <c r="M68" s="76" t="s">
        <v>143</v>
      </c>
      <c r="N68" s="76"/>
      <c r="O68" s="76"/>
      <c r="P68" s="76"/>
      <c r="Q68" s="76"/>
      <c r="R68" s="76"/>
      <c r="S68" s="76" t="s">
        <v>144</v>
      </c>
      <c r="T68" s="76"/>
      <c r="U68" s="76"/>
      <c r="V68" s="85" t="s">
        <v>79</v>
      </c>
      <c r="W68" s="85"/>
      <c r="X68" s="85"/>
      <c r="Y68" s="85"/>
      <c r="Z68" s="85"/>
      <c r="AA68" s="85"/>
      <c r="AB68" s="85"/>
      <c r="AC68" s="20"/>
    </row>
    <row r="69" spans="1:29" ht="23.25" customHeight="1">
      <c r="A69" s="20"/>
      <c r="B69" s="93"/>
      <c r="C69" s="93"/>
      <c r="D69" s="86" t="s">
        <v>74</v>
      </c>
      <c r="E69" s="97"/>
      <c r="F69" s="97"/>
      <c r="G69" s="97"/>
      <c r="H69" s="14">
        <f>IF(SUM(H55:H68)&lt;40,SUM(H55:H68),40)</f>
        <v>0</v>
      </c>
      <c r="I69" s="87" t="str">
        <f>_xlfn.CONCAT(IF(H69&lt;20,"Precisa pelo menos 20 pontos. ",""),IF(OR(H55="*",H56="*",H57="*",H58="*",H59="*",H60="*",H61="*",H62="*",H63="*",H64="*",H65="*",H66="*",H67="*",H68="*"),"Faltou numeração dos documentos na coluna H",""))</f>
        <v xml:space="preserve">Precisa pelo menos 20 pontos. </v>
      </c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100"/>
      <c r="W69" s="101"/>
      <c r="X69" s="101"/>
      <c r="Y69" s="101"/>
      <c r="Z69" s="101"/>
      <c r="AA69" s="101"/>
      <c r="AB69" s="101"/>
      <c r="AC69" s="20"/>
    </row>
    <row r="70" spans="1:29" ht="12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23.25" customHeight="1">
      <c r="A71" s="20"/>
      <c r="B71" s="32" t="s">
        <v>145</v>
      </c>
      <c r="C71" s="33"/>
      <c r="D71" s="33"/>
      <c r="E71" s="33"/>
      <c r="F71" s="33"/>
      <c r="G71" s="33"/>
      <c r="H71" s="33"/>
      <c r="I71" s="33"/>
      <c r="J71" s="33"/>
      <c r="K71" s="33"/>
      <c r="L71" s="34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23.25" customHeight="1">
      <c r="A72" s="20"/>
      <c r="B72" s="23" t="s">
        <v>146</v>
      </c>
      <c r="C72" s="24"/>
      <c r="D72" s="24"/>
      <c r="E72" s="24"/>
      <c r="F72" s="24"/>
      <c r="G72" s="24"/>
      <c r="H72" s="24"/>
      <c r="I72" s="24"/>
      <c r="J72" s="24"/>
      <c r="K72" s="24"/>
      <c r="L72" s="25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23.25" customHeight="1">
      <c r="A73" s="20"/>
      <c r="B73" s="26" t="s">
        <v>147</v>
      </c>
      <c r="C73" s="27"/>
      <c r="D73" s="27"/>
      <c r="E73" s="27"/>
      <c r="F73" s="27"/>
      <c r="G73" s="27"/>
      <c r="H73" s="27"/>
      <c r="I73" s="27"/>
      <c r="J73" s="27"/>
      <c r="K73" s="27"/>
      <c r="L73" s="2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23.25" customHeight="1">
      <c r="A74" s="20"/>
      <c r="B74" s="26" t="s">
        <v>148</v>
      </c>
      <c r="C74" s="27"/>
      <c r="D74" s="27"/>
      <c r="E74" s="27"/>
      <c r="F74" s="27"/>
      <c r="G74" s="27"/>
      <c r="H74" s="27"/>
      <c r="I74" s="27"/>
      <c r="J74" s="27"/>
      <c r="K74" s="27"/>
      <c r="L74" s="28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23.25" customHeight="1">
      <c r="A75" s="20"/>
      <c r="B75" s="26" t="s">
        <v>149</v>
      </c>
      <c r="C75" s="27"/>
      <c r="D75" s="27"/>
      <c r="E75" s="27"/>
      <c r="F75" s="27"/>
      <c r="G75" s="27"/>
      <c r="H75" s="27"/>
      <c r="I75" s="27"/>
      <c r="J75" s="27"/>
      <c r="K75" s="27"/>
      <c r="L75" s="28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39.75" customHeight="1">
      <c r="A76" s="20"/>
      <c r="B76" s="29" t="s">
        <v>150</v>
      </c>
      <c r="C76" s="30"/>
      <c r="D76" s="30"/>
      <c r="E76" s="30"/>
      <c r="F76" s="30"/>
      <c r="G76" s="30"/>
      <c r="H76" s="30"/>
      <c r="I76" s="30"/>
      <c r="J76" s="30"/>
      <c r="K76" s="30"/>
      <c r="L76" s="31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9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23.25" customHeight="1"/>
    <row r="79" spans="1:29" ht="23.25" customHeight="1"/>
    <row r="80" spans="1:29" ht="23.25" customHeight="1"/>
    <row r="81" ht="23.25" customHeight="1"/>
    <row r="82" ht="23.25" customHeight="1"/>
    <row r="83" ht="23.25" customHeight="1"/>
    <row r="84" ht="23.25" customHeight="1"/>
    <row r="85" ht="23.25" customHeight="1"/>
    <row r="86" ht="23.25" customHeight="1"/>
    <row r="87" ht="23.25" customHeight="1"/>
    <row r="88" ht="23.25" customHeight="1"/>
    <row r="89" ht="23.25" customHeight="1"/>
    <row r="90" ht="23.25" customHeight="1"/>
    <row r="91" ht="23.25" customHeight="1"/>
    <row r="92" ht="23.25" customHeight="1"/>
    <row r="93" ht="23.25" customHeight="1"/>
    <row r="94" ht="23.25" customHeight="1"/>
    <row r="95" ht="23.25" customHeight="1"/>
    <row r="96" ht="23.25" customHeight="1"/>
    <row r="97" ht="23.25" customHeight="1"/>
    <row r="98" ht="23.25" customHeight="1"/>
    <row r="99" ht="23.25" customHeight="1"/>
    <row r="100" ht="23.25" customHeight="1"/>
    <row r="101" ht="23.25" customHeight="1"/>
    <row r="102" ht="23.25" customHeight="1"/>
    <row r="103" ht="23.25" customHeight="1"/>
    <row r="104" ht="23.25" customHeight="1"/>
    <row r="105" ht="23.25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</sheetData>
  <sheetProtection algorithmName="SHA-512" hashValue="qmXiOaToC9b6Ei4PHREgtH0KoW0iTblWzudH0JsOSi9X5w7DGlzF2b+8I3ZxtfVI4BcuMYh5+jLRWNhMTzHX7Q==" saltValue="tGbqikdBMc9jcnt+qMuaAg==" spinCount="100000" sheet="1" objects="1" scenarios="1"/>
  <mergeCells count="231">
    <mergeCell ref="E45:F45"/>
    <mergeCell ref="E46:F46"/>
    <mergeCell ref="E47:F47"/>
    <mergeCell ref="E48:F48"/>
    <mergeCell ref="E50:F50"/>
    <mergeCell ref="E51:F51"/>
    <mergeCell ref="E37:F37"/>
    <mergeCell ref="E38:F38"/>
    <mergeCell ref="E39:F39"/>
    <mergeCell ref="E40:F40"/>
    <mergeCell ref="E43:F43"/>
    <mergeCell ref="E44:F44"/>
    <mergeCell ref="D69:G69"/>
    <mergeCell ref="I69:U69"/>
    <mergeCell ref="V69:AB69"/>
    <mergeCell ref="E30:F30"/>
    <mergeCell ref="E31:F31"/>
    <mergeCell ref="E32:F32"/>
    <mergeCell ref="E33:F33"/>
    <mergeCell ref="E34:F34"/>
    <mergeCell ref="E35:F35"/>
    <mergeCell ref="E36:F36"/>
    <mergeCell ref="E67:G67"/>
    <mergeCell ref="I67:L67"/>
    <mergeCell ref="M67:R67"/>
    <mergeCell ref="S67:U67"/>
    <mergeCell ref="V67:AB67"/>
    <mergeCell ref="E68:G68"/>
    <mergeCell ref="I68:L68"/>
    <mergeCell ref="M68:R68"/>
    <mergeCell ref="S68:U68"/>
    <mergeCell ref="V68:AB68"/>
    <mergeCell ref="E65:G65"/>
    <mergeCell ref="I65:L65"/>
    <mergeCell ref="M65:R65"/>
    <mergeCell ref="S65:U65"/>
    <mergeCell ref="V65:AB65"/>
    <mergeCell ref="E66:G66"/>
    <mergeCell ref="I66:L66"/>
    <mergeCell ref="M66:R66"/>
    <mergeCell ref="S66:U66"/>
    <mergeCell ref="V66:AB66"/>
    <mergeCell ref="E63:G63"/>
    <mergeCell ref="I63:L63"/>
    <mergeCell ref="M63:R63"/>
    <mergeCell ref="S63:U63"/>
    <mergeCell ref="V63:AB63"/>
    <mergeCell ref="E64:G64"/>
    <mergeCell ref="I64:L64"/>
    <mergeCell ref="M64:R64"/>
    <mergeCell ref="S64:U64"/>
    <mergeCell ref="V64:AB64"/>
    <mergeCell ref="E61:G61"/>
    <mergeCell ref="I61:L61"/>
    <mergeCell ref="M61:R61"/>
    <mergeCell ref="S61:U61"/>
    <mergeCell ref="V61:AB61"/>
    <mergeCell ref="E62:G62"/>
    <mergeCell ref="I62:L62"/>
    <mergeCell ref="M62:R62"/>
    <mergeCell ref="S62:U62"/>
    <mergeCell ref="V62:AB62"/>
    <mergeCell ref="E59:G59"/>
    <mergeCell ref="I59:L59"/>
    <mergeCell ref="M59:R59"/>
    <mergeCell ref="S59:U59"/>
    <mergeCell ref="V59:AB59"/>
    <mergeCell ref="E60:G60"/>
    <mergeCell ref="I60:L60"/>
    <mergeCell ref="M60:R60"/>
    <mergeCell ref="S60:U60"/>
    <mergeCell ref="V60:AB60"/>
    <mergeCell ref="E57:G57"/>
    <mergeCell ref="I57:L57"/>
    <mergeCell ref="M57:R57"/>
    <mergeCell ref="S57:U57"/>
    <mergeCell ref="V57:AB57"/>
    <mergeCell ref="E58:G58"/>
    <mergeCell ref="I58:L58"/>
    <mergeCell ref="M58:R58"/>
    <mergeCell ref="S58:U58"/>
    <mergeCell ref="V58:AB58"/>
    <mergeCell ref="B55:C69"/>
    <mergeCell ref="E55:G55"/>
    <mergeCell ref="I55:L55"/>
    <mergeCell ref="M55:R55"/>
    <mergeCell ref="S55:U55"/>
    <mergeCell ref="I51:L51"/>
    <mergeCell ref="M51:R51"/>
    <mergeCell ref="S51:U51"/>
    <mergeCell ref="V51:AB51"/>
    <mergeCell ref="D52:G52"/>
    <mergeCell ref="I52:U52"/>
    <mergeCell ref="V52:AB52"/>
    <mergeCell ref="B44:C52"/>
    <mergeCell ref="V55:AB55"/>
    <mergeCell ref="E56:G56"/>
    <mergeCell ref="I56:L56"/>
    <mergeCell ref="M56:R56"/>
    <mergeCell ref="S56:U56"/>
    <mergeCell ref="V56:AB56"/>
    <mergeCell ref="E54:G54"/>
    <mergeCell ref="I54:L54"/>
    <mergeCell ref="M54:R54"/>
    <mergeCell ref="S54:U54"/>
    <mergeCell ref="V54:AB54"/>
    <mergeCell ref="I49:L49"/>
    <mergeCell ref="M49:R49"/>
    <mergeCell ref="S49:U49"/>
    <mergeCell ref="V49:AB49"/>
    <mergeCell ref="I50:L50"/>
    <mergeCell ref="M50:R50"/>
    <mergeCell ref="S50:U50"/>
    <mergeCell ref="V50:AB50"/>
    <mergeCell ref="I47:L47"/>
    <mergeCell ref="M47:R47"/>
    <mergeCell ref="S47:U47"/>
    <mergeCell ref="V47:AB47"/>
    <mergeCell ref="I48:L48"/>
    <mergeCell ref="M48:R48"/>
    <mergeCell ref="S48:U48"/>
    <mergeCell ref="V48:AB48"/>
    <mergeCell ref="M45:R45"/>
    <mergeCell ref="S45:U45"/>
    <mergeCell ref="V45:AB45"/>
    <mergeCell ref="I46:L46"/>
    <mergeCell ref="M46:R46"/>
    <mergeCell ref="S46:U46"/>
    <mergeCell ref="V46:AB46"/>
    <mergeCell ref="I43:L43"/>
    <mergeCell ref="M43:R43"/>
    <mergeCell ref="S43:U43"/>
    <mergeCell ref="V43:AB43"/>
    <mergeCell ref="I44:L44"/>
    <mergeCell ref="M44:R44"/>
    <mergeCell ref="S44:U44"/>
    <mergeCell ref="V44:AB44"/>
    <mergeCell ref="I45:L45"/>
    <mergeCell ref="I40:L40"/>
    <mergeCell ref="M40:R40"/>
    <mergeCell ref="S40:U40"/>
    <mergeCell ref="V40:AB40"/>
    <mergeCell ref="D41:G41"/>
    <mergeCell ref="I41:U41"/>
    <mergeCell ref="V41:AB41"/>
    <mergeCell ref="I38:L38"/>
    <mergeCell ref="M38:R38"/>
    <mergeCell ref="S38:U38"/>
    <mergeCell ref="V38:AB38"/>
    <mergeCell ref="I39:L39"/>
    <mergeCell ref="M39:R39"/>
    <mergeCell ref="S39:U39"/>
    <mergeCell ref="V39:AB39"/>
    <mergeCell ref="S37:U37"/>
    <mergeCell ref="V37:AB37"/>
    <mergeCell ref="I34:L34"/>
    <mergeCell ref="M34:R34"/>
    <mergeCell ref="S34:U34"/>
    <mergeCell ref="V34:AB34"/>
    <mergeCell ref="I35:L35"/>
    <mergeCell ref="M35:R35"/>
    <mergeCell ref="S35:U35"/>
    <mergeCell ref="V35:AB35"/>
    <mergeCell ref="I32:L32"/>
    <mergeCell ref="M32:R32"/>
    <mergeCell ref="S32:U32"/>
    <mergeCell ref="V32:AB32"/>
    <mergeCell ref="I33:L33"/>
    <mergeCell ref="M33:R33"/>
    <mergeCell ref="S33:U33"/>
    <mergeCell ref="V33:AB33"/>
    <mergeCell ref="C27:AB27"/>
    <mergeCell ref="I30:L30"/>
    <mergeCell ref="M30:R30"/>
    <mergeCell ref="S30:U30"/>
    <mergeCell ref="V30:AB30"/>
    <mergeCell ref="B31:C41"/>
    <mergeCell ref="I31:L31"/>
    <mergeCell ref="M31:R31"/>
    <mergeCell ref="S31:U31"/>
    <mergeCell ref="V31:AB31"/>
    <mergeCell ref="I36:L36"/>
    <mergeCell ref="M36:R36"/>
    <mergeCell ref="S36:U36"/>
    <mergeCell ref="V36:AB36"/>
    <mergeCell ref="I37:L37"/>
    <mergeCell ref="M37:R37"/>
    <mergeCell ref="B22:AB22"/>
    <mergeCell ref="C23:AB23"/>
    <mergeCell ref="C24:AB24"/>
    <mergeCell ref="C25:AB25"/>
    <mergeCell ref="C26:AB26"/>
    <mergeCell ref="B14:AB14"/>
    <mergeCell ref="B15:AB15"/>
    <mergeCell ref="B16:AB16"/>
    <mergeCell ref="B17:AB17"/>
    <mergeCell ref="B18:AB18"/>
    <mergeCell ref="B19:AB19"/>
    <mergeCell ref="V6:AB6"/>
    <mergeCell ref="B8:E8"/>
    <mergeCell ref="G8:N8"/>
    <mergeCell ref="O8:Q8"/>
    <mergeCell ref="R8:S8"/>
    <mergeCell ref="U8:X8"/>
    <mergeCell ref="Y8:Z8"/>
    <mergeCell ref="AA8:AB8"/>
    <mergeCell ref="B21:AB21"/>
    <mergeCell ref="B72:L72"/>
    <mergeCell ref="B73:L73"/>
    <mergeCell ref="B74:L74"/>
    <mergeCell ref="B75:L75"/>
    <mergeCell ref="B76:L76"/>
    <mergeCell ref="B71:L71"/>
    <mergeCell ref="K1:V1"/>
    <mergeCell ref="K2:V2"/>
    <mergeCell ref="K3:V3"/>
    <mergeCell ref="J4:W4"/>
    <mergeCell ref="B5:AB5"/>
    <mergeCell ref="B6:E6"/>
    <mergeCell ref="G6:H6"/>
    <mergeCell ref="I6:K6"/>
    <mergeCell ref="M6:N6"/>
    <mergeCell ref="O6:P6"/>
    <mergeCell ref="K10:M10"/>
    <mergeCell ref="N10:O10"/>
    <mergeCell ref="Q10:S10"/>
    <mergeCell ref="T10:V10"/>
    <mergeCell ref="B12:AB12"/>
    <mergeCell ref="B13:AB13"/>
    <mergeCell ref="Q6:R6"/>
    <mergeCell ref="S6:T6"/>
  </mergeCells>
  <conditionalFormatting sqref="N10:O10">
    <cfRule type="cellIs" dxfId="0" priority="1" operator="lessThan">
      <formula>70</formula>
    </cfRule>
  </conditionalFormatting>
  <dataValidations count="2">
    <dataValidation type="list" allowBlank="1" showInputMessage="1" showErrorMessage="1" sqref="Y8" xr:uid="{09BD1423-B1CB-44CF-ACD5-26FF2D26D99E}">
      <formula1>"2005, 2006, 2007, 2008, 2009, 2010, 2011, 2012, 2013, 2014, 2015, 2016, 2017, 2018, 2019, 2020, 2021, 2022, 2023, 2024"</formula1>
    </dataValidation>
    <dataValidation type="list" allowBlank="1" showInputMessage="1" showErrorMessage="1" sqref="AA8:AB8" xr:uid="{11BD666F-90D9-4C3F-BB23-864789F4683E}">
      <formula1>"1º Sem.,2º Sem."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H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Kovalhuk</dc:creator>
  <cp:keywords/>
  <dc:description/>
  <cp:lastModifiedBy/>
  <cp:revision/>
  <dcterms:created xsi:type="dcterms:W3CDTF">2019-07-12T20:52:52Z</dcterms:created>
  <dcterms:modified xsi:type="dcterms:W3CDTF">2019-08-07T15:17:18Z</dcterms:modified>
  <cp:category/>
  <cp:contentStatus/>
</cp:coreProperties>
</file>